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H\năm 2025\"/>
    </mc:Choice>
  </mc:AlternateContent>
  <xr:revisionPtr revIDLastSave="0" documentId="13_ncr:1_{505AD56A-8635-41AC-91FA-EB8780CC75C4}" xr6:coauthVersionLast="47" xr6:coauthVersionMax="47" xr10:uidLastSave="{00000000-0000-0000-0000-000000000000}"/>
  <bookViews>
    <workbookView xWindow="-108" yWindow="-108" windowWidth="23256" windowHeight="12456" firstSheet="2" activeTab="11" xr2:uid="{27732AC7-37AF-4FA2-97AF-C086CA2175D4}"/>
  </bookViews>
  <sheets>
    <sheet name="Sheet1" sheetId="1" r:id="rId1"/>
    <sheet name="Sheet2" sheetId="2" r:id="rId2"/>
    <sheet name="Sheet6" sheetId="6" r:id="rId3"/>
    <sheet name="Sheet10" sheetId="11" r:id="rId4"/>
    <sheet name="Sheet11" sheetId="12" r:id="rId5"/>
    <sheet name="Sheet9" sheetId="10" r:id="rId6"/>
    <sheet name="Sheet7" sheetId="8" r:id="rId7"/>
    <sheet name="Sheet4" sheetId="4" r:id="rId8"/>
    <sheet name="Sheet3" sheetId="3" r:id="rId9"/>
    <sheet name="Sheet5" sheetId="7" r:id="rId10"/>
    <sheet name="Sheet8" sheetId="9" r:id="rId11"/>
    <sheet name="Sheet12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3" l="1"/>
  <c r="J19" i="13"/>
  <c r="G19" i="13"/>
  <c r="L5" i="13"/>
  <c r="L6" i="13"/>
  <c r="L7" i="13"/>
  <c r="L8" i="13"/>
  <c r="L9" i="13"/>
  <c r="L11" i="13"/>
  <c r="L12" i="13"/>
  <c r="N12" i="13" s="1"/>
  <c r="L13" i="13"/>
  <c r="L14" i="13"/>
  <c r="L15" i="13"/>
  <c r="L16" i="13"/>
  <c r="N16" i="13" s="1"/>
  <c r="L17" i="13"/>
  <c r="L18" i="13"/>
  <c r="L4" i="13"/>
  <c r="O19" i="13"/>
  <c r="P19" i="13"/>
  <c r="M5" i="13"/>
  <c r="N5" i="13" s="1"/>
  <c r="M6" i="13"/>
  <c r="N6" i="13" s="1"/>
  <c r="M7" i="13"/>
  <c r="N7" i="13" s="1"/>
  <c r="M8" i="13"/>
  <c r="M9" i="13"/>
  <c r="N9" i="13" s="1"/>
  <c r="M10" i="13"/>
  <c r="N10" i="13" s="1"/>
  <c r="M11" i="13"/>
  <c r="N11" i="13" s="1"/>
  <c r="M12" i="13"/>
  <c r="M13" i="13"/>
  <c r="N13" i="13" s="1"/>
  <c r="M14" i="13"/>
  <c r="N14" i="13" s="1"/>
  <c r="M15" i="13"/>
  <c r="N15" i="13" s="1"/>
  <c r="M16" i="13"/>
  <c r="M17" i="13"/>
  <c r="N17" i="13" s="1"/>
  <c r="M18" i="13"/>
  <c r="N18" i="13" s="1"/>
  <c r="M4" i="13"/>
  <c r="N4" i="13" s="1"/>
  <c r="H19" i="13"/>
  <c r="M19" i="13" l="1"/>
  <c r="L19" i="13"/>
  <c r="C19" i="13" l="1"/>
  <c r="E19" i="13"/>
  <c r="CB6" i="3" l="1"/>
  <c r="CB7" i="3"/>
  <c r="CB8" i="3"/>
  <c r="CB9" i="3"/>
  <c r="CB10" i="3"/>
  <c r="CB11" i="3"/>
  <c r="CB12" i="3"/>
  <c r="CB13" i="3"/>
  <c r="CE13" i="3" s="1"/>
  <c r="CB14" i="3"/>
  <c r="CB15" i="3"/>
  <c r="CB16" i="3"/>
  <c r="CB17" i="3"/>
  <c r="CB18" i="3"/>
  <c r="CB19" i="3"/>
  <c r="CB20" i="3"/>
  <c r="CB21" i="3"/>
  <c r="CB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5" i="3"/>
  <c r="CE6" i="3"/>
  <c r="CE7" i="3"/>
  <c r="CE8" i="3"/>
  <c r="CE10" i="3"/>
  <c r="CE11" i="3"/>
  <c r="CE12" i="3"/>
  <c r="CE14" i="3"/>
  <c r="CE15" i="3"/>
  <c r="CE16" i="3"/>
  <c r="CE18" i="3"/>
  <c r="CE19" i="3"/>
  <c r="CE20" i="3"/>
  <c r="D67" i="4"/>
  <c r="D68" i="4"/>
  <c r="D69" i="4"/>
  <c r="D70" i="4"/>
  <c r="B79" i="4"/>
  <c r="C79" i="4"/>
  <c r="D66" i="4"/>
  <c r="D65" i="4"/>
  <c r="D64" i="4"/>
  <c r="D63" i="4"/>
  <c r="CE21" i="3" l="1"/>
  <c r="CE17" i="3"/>
  <c r="CE9" i="3"/>
  <c r="CF15" i="3"/>
  <c r="CE5" i="3"/>
  <c r="G21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F5" i="11"/>
  <c r="F6" i="11"/>
  <c r="F7" i="11"/>
  <c r="F8" i="11"/>
  <c r="F21" i="11" s="1"/>
  <c r="F9" i="11"/>
  <c r="F10" i="11"/>
  <c r="F11" i="11"/>
  <c r="F12" i="11"/>
  <c r="F13" i="11"/>
  <c r="F14" i="11"/>
  <c r="F15" i="11"/>
  <c r="F16" i="11"/>
  <c r="F17" i="11"/>
  <c r="F18" i="11"/>
  <c r="F19" i="11"/>
  <c r="F20" i="11"/>
  <c r="G4" i="11"/>
  <c r="F4" i="11"/>
  <c r="E17" i="11"/>
  <c r="E18" i="11"/>
  <c r="E19" i="11"/>
  <c r="E20" i="11"/>
  <c r="E5" i="11"/>
  <c r="E6" i="11"/>
  <c r="E7" i="11"/>
  <c r="E8" i="11"/>
  <c r="E9" i="11"/>
  <c r="E10" i="11"/>
  <c r="E11" i="11"/>
  <c r="E12" i="11"/>
  <c r="E13" i="11"/>
  <c r="E14" i="11"/>
  <c r="E15" i="11"/>
  <c r="E16" i="11"/>
  <c r="E4" i="11"/>
  <c r="D21" i="11" l="1"/>
  <c r="C21" i="11"/>
  <c r="E21" i="11" l="1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C83" i="4" l="1"/>
  <c r="B83" i="4"/>
  <c r="D49" i="4"/>
  <c r="C22" i="3"/>
  <c r="D22" i="3"/>
  <c r="E22" i="3"/>
  <c r="F22" i="3"/>
  <c r="D45" i="4"/>
  <c r="D46" i="4"/>
  <c r="D47" i="4"/>
  <c r="D48" i="4"/>
  <c r="C86" i="4"/>
  <c r="B86" i="4"/>
  <c r="CA22" i="3" l="1"/>
  <c r="E5" i="10"/>
  <c r="E6" i="10"/>
  <c r="E7" i="10"/>
  <c r="E8" i="10"/>
  <c r="E9" i="10"/>
  <c r="E10" i="10"/>
  <c r="E11" i="10"/>
  <c r="E12" i="10"/>
  <c r="E13" i="10"/>
  <c r="E14" i="10"/>
  <c r="E4" i="10"/>
  <c r="D44" i="4"/>
  <c r="C81" i="4" l="1"/>
  <c r="B81" i="4"/>
  <c r="D40" i="4"/>
  <c r="D41" i="4"/>
  <c r="D42" i="4"/>
  <c r="D43" i="4"/>
  <c r="D39" i="4"/>
  <c r="D38" i="4" l="1"/>
  <c r="D37" i="4"/>
  <c r="C85" i="4" l="1"/>
  <c r="B85" i="4"/>
  <c r="D36" i="4"/>
  <c r="D35" i="4"/>
  <c r="H23" i="7" l="1"/>
  <c r="O23" i="7"/>
  <c r="N23" i="7"/>
  <c r="M23" i="7"/>
  <c r="CC6" i="3"/>
  <c r="CC7" i="3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D32" i="4"/>
  <c r="D33" i="4"/>
  <c r="D34" i="4"/>
  <c r="CB22" i="3" l="1"/>
  <c r="CE22" i="3" s="1"/>
  <c r="CC5" i="3"/>
  <c r="C80" i="4" l="1"/>
  <c r="B80" i="4"/>
  <c r="D31" i="4"/>
  <c r="D30" i="4"/>
  <c r="C82" i="4" l="1"/>
  <c r="B82" i="4"/>
  <c r="D29" i="4"/>
  <c r="D28" i="4"/>
  <c r="D27" i="4" l="1"/>
  <c r="D26" i="4"/>
  <c r="D25" i="4"/>
  <c r="D24" i="4"/>
  <c r="D23" i="4"/>
  <c r="D22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3" i="4"/>
  <c r="D79" i="4" l="1"/>
  <c r="N23" i="2"/>
  <c r="L23" i="2"/>
  <c r="M23" i="2"/>
  <c r="AJ6" i="1"/>
  <c r="AJ7" i="1"/>
  <c r="AJ8" i="1"/>
  <c r="AJ9" i="1"/>
  <c r="AK9" i="1" s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5" i="1"/>
  <c r="AF22" i="1"/>
  <c r="AE22" i="1"/>
  <c r="AD22" i="1"/>
  <c r="AG22" i="1"/>
  <c r="AH22" i="1"/>
  <c r="AK6" i="1"/>
  <c r="AK7" i="1"/>
  <c r="AK8" i="1"/>
  <c r="AK10" i="1"/>
  <c r="AK11" i="1"/>
  <c r="AK12" i="1"/>
  <c r="AK14" i="1"/>
  <c r="AK15" i="1"/>
  <c r="AK16" i="1"/>
  <c r="AK17" i="1"/>
  <c r="AK18" i="1"/>
  <c r="AK19" i="1"/>
  <c r="AK20" i="1"/>
  <c r="AK21" i="1"/>
  <c r="X22" i="1"/>
  <c r="Y22" i="1"/>
  <c r="Z22" i="1"/>
  <c r="AA22" i="1"/>
  <c r="AB22" i="1"/>
  <c r="AC22" i="1"/>
  <c r="T22" i="1"/>
  <c r="U22" i="1"/>
  <c r="V22" i="1"/>
  <c r="W22" i="1"/>
  <c r="N22" i="1"/>
  <c r="F22" i="1"/>
  <c r="G22" i="1"/>
  <c r="H22" i="1"/>
  <c r="I22" i="1"/>
  <c r="J22" i="1"/>
  <c r="K22" i="1"/>
  <c r="L22" i="1"/>
  <c r="M22" i="1"/>
  <c r="O22" i="1"/>
  <c r="P22" i="1"/>
  <c r="Q22" i="1"/>
  <c r="R22" i="1"/>
  <c r="S22" i="1"/>
  <c r="E22" i="1"/>
  <c r="AK13" i="1" l="1"/>
  <c r="AK5" i="1"/>
  <c r="AI22" i="1"/>
  <c r="AJ22" i="1"/>
  <c r="CC22" i="3" l="1"/>
  <c r="AK22" i="1"/>
</calcChain>
</file>

<file path=xl/sharedStrings.xml><?xml version="1.0" encoding="utf-8"?>
<sst xmlns="http://schemas.openxmlformats.org/spreadsheetml/2006/main" count="769" uniqueCount="231">
  <si>
    <t>STT</t>
  </si>
  <si>
    <t>Đơn vị</t>
  </si>
  <si>
    <t>Tổng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</si>
  <si>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</si>
  <si>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</si>
  <si>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</si>
  <si>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</si>
  <si>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</si>
  <si>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</si>
  <si>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</si>
  <si>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</si>
  <si>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</si>
  <si>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</si>
  <si>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</si>
  <si>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</si>
  <si>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</si>
  <si>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</si>
  <si>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</si>
  <si>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</si>
  <si>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</si>
  <si>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t>CÁN BỘ LẬP DANH SÁCH</t>
  </si>
  <si>
    <t>Nguyễn Thị Hương</t>
  </si>
  <si>
    <t>BẢNG TỔNG HỢP TỔNG KẾT QUẢ TEST MA TÚY</t>
  </si>
  <si>
    <t xml:space="preserve"> +</t>
  </si>
  <si>
    <t xml:space="preserve">  - </t>
  </si>
  <si>
    <t xml:space="preserve"> -</t>
  </si>
  <si>
    <t>Ghi chú:</t>
  </si>
  <si>
    <t xml:space="preserve"> - Tính đến ngày 30/10/2024 có 05 người sử dụng trái phép chất ma túy. </t>
  </si>
  <si>
    <t xml:space="preserve"> - Báo cáo sáng ngày 11/11/2024 gửi CAT là 43 người sử dụng trái phép chất ma túy.</t>
  </si>
  <si>
    <t xml:space="preserve"> - Còn 08 đối tượng test dương tính nhưng chưa lập hồ sơ và nhập lên phần mềm, sẽ báo cáo CAT sau</t>
  </si>
  <si>
    <t xml:space="preserve"> - </t>
  </si>
  <si>
    <t>Ngày 12/11</t>
  </si>
  <si>
    <t>Ngày 13/11</t>
  </si>
  <si>
    <t>Bình Lục, ngày 14 tháng 11 năm 2024</t>
  </si>
  <si>
    <t>TEST</t>
  </si>
  <si>
    <t>CNBB</t>
  </si>
  <si>
    <t xml:space="preserve">Án </t>
  </si>
  <si>
    <t>Đội</t>
  </si>
  <si>
    <t>Ngày 14/11</t>
  </si>
  <si>
    <t>SL</t>
  </si>
  <si>
    <t>Số +</t>
  </si>
  <si>
    <t>BẢNG PHÂN CÔNG CHỈ TIÊU TỪ NGÀY 15/11/2024 ĐẾN NGÀY 29/11/2024</t>
  </si>
  <si>
    <t xml:space="preserve">NVCB </t>
  </si>
  <si>
    <t>Kiểm tra, hướng dẫn,
 đôn đốc, phối hợp</t>
  </si>
  <si>
    <t>Test</t>
  </si>
  <si>
    <t>Methadone</t>
  </si>
  <si>
    <t>1/10</t>
  </si>
  <si>
    <t>2/5</t>
  </si>
  <si>
    <t>0/1</t>
  </si>
  <si>
    <t>0/2</t>
  </si>
  <si>
    <t>0/4</t>
  </si>
  <si>
    <t>1/1</t>
  </si>
  <si>
    <t>Điểm bán lẻ 
(khởi tố)</t>
  </si>
  <si>
    <t>Bổ sung Điểm
 bán lẻ (khởi tố)</t>
  </si>
  <si>
    <t>Triệt xóa điểm 
phức tạp</t>
  </si>
  <si>
    <t>Triệt xóa 
điểm nguy cơ</t>
  </si>
  <si>
    <t>0/1 (ST)</t>
  </si>
  <si>
    <t>2/2</t>
  </si>
  <si>
    <t>Ngày</t>
  </si>
  <si>
    <t>5/10</t>
  </si>
  <si>
    <t>15/15</t>
  </si>
  <si>
    <t>4/4</t>
  </si>
  <si>
    <t>1/5</t>
  </si>
  <si>
    <t>Tỷ lệ %</t>
  </si>
  <si>
    <t>1/2</t>
  </si>
  <si>
    <t>4/5</t>
  </si>
  <si>
    <t>6/8</t>
  </si>
  <si>
    <t>18/30</t>
  </si>
  <si>
    <t>12/8</t>
  </si>
  <si>
    <t>Giải nghi số người nghi nghiện</t>
  </si>
  <si>
    <t>Xác định chất ma túy trong cơ thể</t>
  </si>
  <si>
    <t>Xác định tình trạng nghiện</t>
  </si>
  <si>
    <t>Lập hồ sơ CNBB</t>
  </si>
  <si>
    <t>Bổ sung ĐT bán lẻ</t>
  </si>
  <si>
    <t>Bắt khởi tố ĐT bán lẻ</t>
  </si>
  <si>
    <t>Triệt xóa điểm phức tạp</t>
  </si>
  <si>
    <t>Bắt, khởi tố trong diện sưu tra, hiềm nghi</t>
  </si>
  <si>
    <t>CAT giao</t>
  </si>
  <si>
    <t>Kết quả</t>
  </si>
  <si>
    <t>Ghi chú</t>
  </si>
  <si>
    <t>Bắt khởi tố</t>
  </si>
  <si>
    <t>Lập hồ sơ người sử dụng TPCMT</t>
  </si>
  <si>
    <t>Xác minh, giải quyết điểm nguy cơ</t>
  </si>
  <si>
    <t>danh sách TEST trong báo cáo hàng ngày</t>
  </si>
  <si>
    <t>3/10</t>
  </si>
  <si>
    <t>CAH giao</t>
  </si>
  <si>
    <t>6/10</t>
  </si>
  <si>
    <t>3/3</t>
  </si>
  <si>
    <t>8/8</t>
  </si>
  <si>
    <t>Tính đến ngày 29/11/2024</t>
  </si>
  <si>
    <t>7/10</t>
  </si>
  <si>
    <t>16/15</t>
  </si>
  <si>
    <t>7/8</t>
  </si>
  <si>
    <t>2/1</t>
  </si>
  <si>
    <t>7/5</t>
  </si>
  <si>
    <t>10/8</t>
  </si>
  <si>
    <t>4/2</t>
  </si>
  <si>
    <t>122/165</t>
  </si>
  <si>
    <t>40/36</t>
  </si>
  <si>
    <t>3/4</t>
  </si>
  <si>
    <t>1/1 (HN)</t>
  </si>
  <si>
    <t>01 (ST)</t>
  </si>
  <si>
    <t>01 (ST);
 01 (HN)</t>
  </si>
  <si>
    <t>BẢNG PHÂN CÔNG CHỈ TIÊU TỪ NGÀY 01/12/2024 ĐẾN NGÀY 14/12/2024</t>
  </si>
  <si>
    <t>01 (HN)</t>
  </si>
  <si>
    <t>Thiếu tá Trần Phan Hồng Hải</t>
  </si>
  <si>
    <t>KT. TRƯỞNG CÔNG AN HUYỆN</t>
  </si>
  <si>
    <t>PHÓ TRƯỞNG CÔNG AN HUYỆN</t>
  </si>
  <si>
    <t>Xác định
 tình trạng nghiện</t>
  </si>
  <si>
    <t>0/3</t>
  </si>
  <si>
    <t>0/6</t>
  </si>
  <si>
    <t>1/4</t>
  </si>
  <si>
    <t>0/8</t>
  </si>
  <si>
    <t>1/3</t>
  </si>
  <si>
    <t>0/5</t>
  </si>
  <si>
    <t>0/7</t>
  </si>
  <si>
    <t>0/16</t>
  </si>
  <si>
    <t>6/13</t>
  </si>
  <si>
    <t>2/4</t>
  </si>
  <si>
    <t>10/10</t>
  </si>
  <si>
    <t>1/13</t>
  </si>
  <si>
    <t>BẢNG PHÂN CÔNG CHỈ TIÊU TỪ NGÀY 01/12/2024 ĐẾN NGÀY 15/12/2024</t>
  </si>
  <si>
    <t>Tính đến ngày 09/12/2024</t>
  </si>
  <si>
    <t>6/12</t>
  </si>
  <si>
    <t>8/13</t>
  </si>
  <si>
    <t>2/3</t>
  </si>
  <si>
    <t>6/3</t>
  </si>
  <si>
    <t>11/20</t>
  </si>
  <si>
    <t>43/100</t>
  </si>
  <si>
    <t>Bình Lục, ngày 13 tháng 12 năm 2024</t>
  </si>
  <si>
    <t>người 
sử dụng</t>
  </si>
  <si>
    <t>5/5</t>
  </si>
  <si>
    <t>BẢNG PHÂN CÔNG CHỈ TIÊU TỪ NGÀY 15/11/2024 ĐẾN NGÀY 14/12/2024</t>
  </si>
  <si>
    <t>13/22</t>
  </si>
  <si>
    <t>8/14</t>
  </si>
  <si>
    <t>5/13</t>
  </si>
  <si>
    <t>6/16</t>
  </si>
  <si>
    <t>23/28</t>
  </si>
  <si>
    <t>9/11</t>
  </si>
  <si>
    <t>3/9</t>
  </si>
  <si>
    <t>11/11</t>
  </si>
  <si>
    <t>3/8</t>
  </si>
  <si>
    <t>10/11</t>
  </si>
  <si>
    <t>16/21</t>
  </si>
  <si>
    <t>3/6</t>
  </si>
  <si>
    <t>1/16</t>
  </si>
  <si>
    <t>29/50</t>
  </si>
  <si>
    <t>165/265</t>
  </si>
  <si>
    <t>3/5</t>
  </si>
  <si>
    <t>4/3</t>
  </si>
  <si>
    <t>17/13</t>
  </si>
  <si>
    <t>47/61</t>
  </si>
  <si>
    <t>Người sử dụng</t>
  </si>
  <si>
    <t>11/26</t>
  </si>
  <si>
    <t>0/9</t>
  </si>
  <si>
    <t>4/26</t>
  </si>
  <si>
    <t>Án</t>
  </si>
  <si>
    <t>0/2 (ST)</t>
  </si>
  <si>
    <t>0/2 (ST)
0/1 (HN)</t>
  </si>
  <si>
    <t>1/2 (HN)</t>
  </si>
  <si>
    <t>1/20</t>
  </si>
  <si>
    <t xml:space="preserve">CNBB </t>
  </si>
  <si>
    <t>ĐỢT 1</t>
  </si>
  <si>
    <t>ĐỢT 2</t>
  </si>
  <si>
    <t>Tổng 
CAT giao</t>
  </si>
  <si>
    <t>6/6</t>
  </si>
  <si>
    <t>8/25</t>
  </si>
  <si>
    <t>Tính đến ngày 14/12/2024</t>
  </si>
  <si>
    <t>Tính đến
 ngày 15/12/2024</t>
  </si>
  <si>
    <t>Tổng số lượt test</t>
  </si>
  <si>
    <t>BẢNG TỔNG HỢP TỔNG KẾT QUẢ TEST MA TÚY TỪ NGÀY 15/10/2024 ĐẾN 30/12/2024</t>
  </si>
  <si>
    <t>Tính đến ngày 29/12/2024</t>
  </si>
  <si>
    <t>Từ ngày 15/12/2024 đến ngày 13/01/2025</t>
  </si>
  <si>
    <t>Số liệu ngày 15/12/2024</t>
  </si>
  <si>
    <t>Số liệu cần đạt ngày 13/01/2025</t>
  </si>
  <si>
    <t>Số giảm đến ngày 13/01/2025</t>
  </si>
  <si>
    <t>Giải nghi trong các trường hợp sau:
 - Bắt, khởi tố
- chuyển diện người sử dụng, người nghi nghiện, người nghiện
 - Test 2 lần âm tính trong 3 tháng, kèm các tài liệu khác
- Vắng mặt tại địa phương trên 6 tháng có biên bản xác minh</t>
  </si>
  <si>
    <t>BẢNG PHÂN CÔNG CHỈ TIÊU GIẢI NGHI NGƯỜI NGHI SỬ DỤNG</t>
  </si>
  <si>
    <t>Số liệu hiện hành
 ngày 05/01/2025</t>
  </si>
  <si>
    <t>Số giảm đến ngày 05/01/2025</t>
  </si>
  <si>
    <t>BẢNG THỰC HIỆN CHỈ TIÊU TỪ NGÀY 15/10/2024 ĐẾN NGÀY 06/01/2025</t>
  </si>
  <si>
    <t>Từ ngày 15/10/2024
đến ngày 06/01/2025</t>
  </si>
  <si>
    <t>Từ ngày 15/11/2024
đến ngày 06/01/2025</t>
  </si>
  <si>
    <t>Từ ngày 15/12/2024
đến ngày 06/01/2025</t>
  </si>
  <si>
    <t>Giải nghi số người nghi sử dụng</t>
  </si>
  <si>
    <t xml:space="preserve"> - Giải nghi bằng hình thức bắt</t>
  </si>
  <si>
    <t xml:space="preserve"> - Giải nghi bằng hình thức chuyển diện 
(sang người nghi nghiện, người sử dụng, người nghiện)</t>
  </si>
  <si>
    <t xml:space="preserve"> - Giải nghi vắng mặt tại địa phương trên 6 tháng</t>
  </si>
  <si>
    <t xml:space="preserve"> - Giải nghi test 2 lần âm tính</t>
  </si>
  <si>
    <t>Tính đến ngày 07/01/2025</t>
  </si>
  <si>
    <t>55/533</t>
  </si>
  <si>
    <t>3 = 5,5%</t>
  </si>
  <si>
    <t>8= 14,5%</t>
  </si>
  <si>
    <t>32 = 58,2%</t>
  </si>
  <si>
    <t>12 = 21,8%</t>
  </si>
  <si>
    <t>3 = 3,1%</t>
  </si>
  <si>
    <t>12 = 12,5%</t>
  </si>
  <si>
    <t>32 = 33,3%</t>
  </si>
  <si>
    <t>49= 51,1%</t>
  </si>
  <si>
    <t>3 = 0,8%</t>
  </si>
  <si>
    <t>12 = 3,4%</t>
  </si>
  <si>
    <t>103 = 29,2%</t>
  </si>
  <si>
    <t>235 = 66,6%</t>
  </si>
  <si>
    <t>353/450</t>
  </si>
  <si>
    <t>96/564</t>
  </si>
  <si>
    <t>Bình An</t>
  </si>
  <si>
    <t>6/30 = 20%</t>
  </si>
  <si>
    <t>1/4=25%</t>
  </si>
  <si>
    <t>13/36 =36,1%</t>
  </si>
  <si>
    <t xml:space="preserve"> + </t>
  </si>
  <si>
    <t>5/13 =38,5%</t>
  </si>
  <si>
    <t>6/16=37,5%</t>
  </si>
  <si>
    <t>16/38= 42,1%</t>
  </si>
  <si>
    <t>4/67=6%</t>
  </si>
  <si>
    <t>10/16=62,5%</t>
  </si>
  <si>
    <t>3/20=15%</t>
  </si>
  <si>
    <t>10/33=30%</t>
  </si>
  <si>
    <t>20/37= 46,1</t>
  </si>
  <si>
    <t>10/35=28,6%</t>
  </si>
  <si>
    <t>4/25=16%</t>
  </si>
  <si>
    <t>Người 
nghiện</t>
  </si>
  <si>
    <t>Số đã 
test đủ 2 lần</t>
  </si>
  <si>
    <t>Người 
sử dụng</t>
  </si>
  <si>
    <t>người 
nghi nghiện</t>
  </si>
  <si>
    <t>người 
nghi sử dụng</t>
  </si>
  <si>
    <t>người
 sau cai</t>
  </si>
  <si>
    <t>Số 
cần test</t>
  </si>
  <si>
    <t>Số 
lượt test</t>
  </si>
  <si>
    <t>Tỷlệ</t>
  </si>
  <si>
    <t>5/62=8%</t>
  </si>
  <si>
    <t>Tỷ lệ test tại các xã, thị trấn
Tính đến ngày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</si>
</sst>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0.0"/>
  </numFmts>
  <fonts count="15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8"/>
      <name val="Calibri"/>
      <family val="2"/>
      <charset val="163"/>
      <scheme val="minor"/>
    </font>
    <font>
      <b/>
      <i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165" fontId="2" fillId="2" borderId="0" xfId="0" applyNumberFormat="1" applyFont="1" applyFill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0" fontId="9" fillId="2" borderId="1" xfId="0" applyFont="1" applyFill="1" applyBorder="1" applyAlignment="1">
      <alignment vertical="center" wrapText="1"/>
    </xf>
    <xf numFmtId="0" fontId="10" fillId="0" borderId="0" xfId="0" applyFont="1"/>
    <xf numFmtId="0" fontId="8" fillId="0" borderId="1" xfId="0" applyFont="1" applyBorder="1"/>
    <xf numFmtId="165" fontId="2" fillId="2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/>
    <xf numFmtId="1" fontId="2" fillId="2" borderId="0" xfId="0" applyNumberFormat="1" applyFont="1" applyFill="1"/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6" fillId="2" borderId="0" xfId="0" applyFont="1" applyFill="1"/>
    <xf numFmtId="9" fontId="2" fillId="2" borderId="0" xfId="1" applyFont="1" applyFill="1"/>
    <xf numFmtId="0" fontId="10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0" fillId="2" borderId="0" xfId="0" applyFill="1"/>
    <xf numFmtId="0" fontId="8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4167-B509-4CCD-AC64-D3A42A1E843D}">
  <dimension ref="A1:AK29"/>
  <sheetViews>
    <sheetView workbookViewId="0">
      <selection activeCell="A5" sqref="A5:B21"/>
    </sheetView>
  </sheetViews>
  <sheetFormatPr defaultColWidth="8.88671875" defaultRowHeight="15.6" x14ac:dyDescent="0.3"/>
  <cols>
    <col min="1" max="1" width="4.88671875" style="7" bestFit="1" customWidth="1"/>
    <col min="2" max="2" width="15.109375" style="7" customWidth="1"/>
    <col min="3" max="3" width="5.109375" style="7" customWidth="1"/>
    <col min="4" max="4" width="5.44140625" style="7" customWidth="1"/>
    <col min="5" max="15" width="4.5546875" style="14" customWidth="1"/>
    <col min="16" max="28" width="4.5546875" style="7" customWidth="1"/>
    <col min="29" max="34" width="5.5546875" style="7" customWidth="1"/>
    <col min="35" max="35" width="6.33203125" style="7" customWidth="1"/>
    <col min="36" max="36" width="4.33203125" style="7" bestFit="1" customWidth="1"/>
    <col min="37" max="16384" width="8.88671875" style="7"/>
  </cols>
  <sheetData>
    <row r="1" spans="1:37" x14ac:dyDescent="0.3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3" spans="1:37" ht="15.6" customHeight="1" x14ac:dyDescent="0.3">
      <c r="A3" s="61" t="s">
        <v>0</v>
      </c>
      <c r="B3" s="61" t="s">
        <v>1</v>
      </c>
      <c r="C3" s="58"/>
      <c r="D3" s="58"/>
      <c r="E3" s="59">
        <v>45596</v>
      </c>
      <c r="F3" s="59"/>
      <c r="G3" s="59">
        <v>45597</v>
      </c>
      <c r="H3" s="59"/>
      <c r="I3" s="59">
        <v>45598</v>
      </c>
      <c r="J3" s="59"/>
      <c r="K3" s="59">
        <v>45599</v>
      </c>
      <c r="L3" s="59"/>
      <c r="M3" s="59">
        <v>45600</v>
      </c>
      <c r="N3" s="59"/>
      <c r="O3" s="59">
        <v>45601</v>
      </c>
      <c r="P3" s="59"/>
      <c r="Q3" s="59">
        <v>45602</v>
      </c>
      <c r="R3" s="59"/>
      <c r="S3" s="59">
        <v>45603</v>
      </c>
      <c r="T3" s="59"/>
      <c r="U3" s="59">
        <v>45604</v>
      </c>
      <c r="V3" s="59"/>
      <c r="W3" s="59">
        <v>45605</v>
      </c>
      <c r="X3" s="59"/>
      <c r="Y3" s="59">
        <v>45606</v>
      </c>
      <c r="Z3" s="59"/>
      <c r="AA3" s="59">
        <v>45607</v>
      </c>
      <c r="AB3" s="59"/>
      <c r="AC3" s="56" t="s">
        <v>31</v>
      </c>
      <c r="AD3" s="57"/>
      <c r="AE3" s="56" t="s">
        <v>32</v>
      </c>
      <c r="AF3" s="57"/>
      <c r="AG3" s="56" t="s">
        <v>38</v>
      </c>
      <c r="AH3" s="57"/>
      <c r="AI3" s="58" t="s">
        <v>2</v>
      </c>
      <c r="AJ3" s="58"/>
    </row>
    <row r="4" spans="1:37" x14ac:dyDescent="0.3">
      <c r="A4" s="62"/>
      <c r="B4" s="62"/>
      <c r="C4" s="1" t="s">
        <v>23</v>
      </c>
      <c r="D4" s="1" t="s">
        <v>24</v>
      </c>
      <c r="E4" s="1" t="s">
        <v>23</v>
      </c>
      <c r="F4" s="1" t="s">
        <v>24</v>
      </c>
      <c r="G4" s="1" t="s">
        <v>23</v>
      </c>
      <c r="H4" s="1" t="s">
        <v>24</v>
      </c>
      <c r="I4" s="1" t="s">
        <v>23</v>
      </c>
      <c r="J4" s="1" t="s">
        <v>24</v>
      </c>
      <c r="K4" s="1" t="s">
        <v>23</v>
      </c>
      <c r="L4" s="1" t="s">
        <v>24</v>
      </c>
      <c r="M4" s="1" t="s">
        <v>23</v>
      </c>
      <c r="N4" s="1" t="s">
        <v>24</v>
      </c>
      <c r="O4" s="1" t="s">
        <v>23</v>
      </c>
      <c r="P4" s="1" t="s">
        <v>24</v>
      </c>
      <c r="Q4" s="1" t="s">
        <v>23</v>
      </c>
      <c r="R4" s="1" t="s">
        <v>24</v>
      </c>
      <c r="S4" s="1" t="s">
        <v>23</v>
      </c>
      <c r="T4" s="1" t="s">
        <v>24</v>
      </c>
      <c r="U4" s="1" t="s">
        <v>23</v>
      </c>
      <c r="V4" s="1" t="s">
        <v>24</v>
      </c>
      <c r="W4" s="1" t="s">
        <v>23</v>
      </c>
      <c r="X4" s="1" t="s">
        <v>24</v>
      </c>
      <c r="Y4" s="1" t="s">
        <v>23</v>
      </c>
      <c r="Z4" s="1" t="s">
        <v>30</v>
      </c>
      <c r="AA4" s="1" t="s">
        <v>23</v>
      </c>
      <c r="AB4" s="1" t="s">
        <v>30</v>
      </c>
      <c r="AC4" s="1" t="s">
        <v>23</v>
      </c>
      <c r="AD4" s="1" t="s">
        <v>30</v>
      </c>
      <c r="AE4" s="1" t="s">
        <v>23</v>
      </c>
      <c r="AF4" s="1" t="s">
        <v>30</v>
      </c>
      <c r="AG4" s="1" t="s">
        <v>23</v>
      </c>
      <c r="AH4" s="1" t="s">
        <v>30</v>
      </c>
      <c r="AI4" s="12" t="s">
        <v>23</v>
      </c>
      <c r="AJ4" s="13" t="s">
        <v>25</v>
      </c>
    </row>
    <row r="5" spans="1:37" x14ac:dyDescent="0.3">
      <c r="A5" s="2">
        <v>1</v>
      </c>
      <c r="B5" s="3" t="s">
        <v>3</v>
      </c>
      <c r="C5" s="3"/>
      <c r="D5" s="3"/>
      <c r="E5" s="4"/>
      <c r="F5" s="4"/>
      <c r="G5" s="4">
        <v>1</v>
      </c>
      <c r="H5" s="4">
        <v>2</v>
      </c>
      <c r="I5" s="4">
        <v>1</v>
      </c>
      <c r="J5" s="4">
        <v>4</v>
      </c>
      <c r="K5" s="4">
        <v>1</v>
      </c>
      <c r="L5" s="4">
        <v>1</v>
      </c>
      <c r="M5" s="4"/>
      <c r="N5" s="4">
        <v>2</v>
      </c>
      <c r="O5" s="4"/>
      <c r="P5" s="4">
        <v>1</v>
      </c>
      <c r="Q5" s="4"/>
      <c r="R5" s="4">
        <v>3</v>
      </c>
      <c r="S5" s="4">
        <v>1</v>
      </c>
      <c r="T5" s="4">
        <v>3</v>
      </c>
      <c r="U5" s="4"/>
      <c r="V5" s="4">
        <v>2</v>
      </c>
      <c r="W5" s="4"/>
      <c r="X5" s="4"/>
      <c r="Y5" s="4">
        <v>1</v>
      </c>
      <c r="Z5" s="4"/>
      <c r="AA5" s="4"/>
      <c r="AB5" s="4">
        <v>1</v>
      </c>
      <c r="AC5" s="4"/>
      <c r="AD5" s="4">
        <v>1</v>
      </c>
      <c r="AE5" s="4"/>
      <c r="AF5" s="4"/>
      <c r="AG5" s="4"/>
      <c r="AH5" s="4"/>
      <c r="AI5" s="9">
        <f>C5+E5+G5+I5+K5+M5+O5+Q5+S5+U5+W5+Y5+AA5+AC5+AG5+AE5</f>
        <v>5</v>
      </c>
      <c r="AJ5" s="10">
        <f>D5+F5+H5+J5+L5+N5+P5+T5+V5+X5+Z5+AB5+AD5+R5+AF5+AH5</f>
        <v>20</v>
      </c>
      <c r="AK5" s="15">
        <f>AI5/(AJ5+AI5)%</f>
        <v>20</v>
      </c>
    </row>
    <row r="6" spans="1:37" s="5" customFormat="1" x14ac:dyDescent="0.3">
      <c r="A6" s="2">
        <v>2</v>
      </c>
      <c r="B6" s="3" t="s">
        <v>4</v>
      </c>
      <c r="C6" s="3"/>
      <c r="D6" s="3"/>
      <c r="E6" s="4"/>
      <c r="F6" s="8">
        <v>1</v>
      </c>
      <c r="G6" s="4">
        <v>1</v>
      </c>
      <c r="H6" s="4">
        <v>2</v>
      </c>
      <c r="I6" s="4">
        <v>1</v>
      </c>
      <c r="J6" s="4">
        <v>2</v>
      </c>
      <c r="K6" s="4"/>
      <c r="L6" s="4">
        <v>2</v>
      </c>
      <c r="M6" s="4">
        <v>1</v>
      </c>
      <c r="N6" s="4">
        <v>2</v>
      </c>
      <c r="O6" s="4"/>
      <c r="P6" s="4">
        <v>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9">
        <f t="shared" ref="AI6:AI21" si="0">C6+E6+G6+I6+K6+M6+O6+Q6+S6+U6+W6+Y6+AA6+AC6+AG6+AE6</f>
        <v>3</v>
      </c>
      <c r="AJ6" s="10">
        <f t="shared" ref="AJ6:AJ21" si="1">D6+F6+H6+J6+L6+N6+P6+T6+V6+X6+Z6+AB6+AD6+R6+AF6+AH6</f>
        <v>11</v>
      </c>
      <c r="AK6" s="15">
        <f t="shared" ref="AK6:AK22" si="2">AI6/(AJ6+AI6)%</f>
        <v>21.428571428571427</v>
      </c>
    </row>
    <row r="7" spans="1:37" s="6" customFormat="1" x14ac:dyDescent="0.3">
      <c r="A7" s="2">
        <v>3</v>
      </c>
      <c r="B7" s="3" t="s">
        <v>5</v>
      </c>
      <c r="C7" s="3"/>
      <c r="D7" s="3"/>
      <c r="E7" s="4"/>
      <c r="F7" s="4">
        <v>1</v>
      </c>
      <c r="G7" s="4"/>
      <c r="H7" s="4">
        <v>3</v>
      </c>
      <c r="I7" s="4"/>
      <c r="J7" s="4">
        <v>5</v>
      </c>
      <c r="K7" s="4">
        <v>1</v>
      </c>
      <c r="L7" s="4">
        <v>3</v>
      </c>
      <c r="M7" s="4"/>
      <c r="N7" s="4">
        <v>2</v>
      </c>
      <c r="O7" s="4"/>
      <c r="P7" s="4">
        <v>0</v>
      </c>
      <c r="Q7" s="4"/>
      <c r="R7" s="4"/>
      <c r="S7" s="4"/>
      <c r="T7" s="4"/>
      <c r="U7" s="4"/>
      <c r="V7" s="4"/>
      <c r="W7" s="4"/>
      <c r="X7" s="4">
        <v>2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9">
        <f t="shared" si="0"/>
        <v>1</v>
      </c>
      <c r="AJ7" s="10">
        <f t="shared" si="1"/>
        <v>16</v>
      </c>
      <c r="AK7" s="15">
        <f t="shared" si="2"/>
        <v>5.8823529411764701</v>
      </c>
    </row>
    <row r="8" spans="1:37" s="6" customFormat="1" x14ac:dyDescent="0.3">
      <c r="A8" s="2">
        <v>4</v>
      </c>
      <c r="B8" s="3" t="s">
        <v>6</v>
      </c>
      <c r="C8" s="3"/>
      <c r="D8" s="3"/>
      <c r="E8" s="4"/>
      <c r="F8" s="4">
        <v>1</v>
      </c>
      <c r="G8" s="4"/>
      <c r="H8" s="4">
        <v>4</v>
      </c>
      <c r="I8" s="4">
        <v>1</v>
      </c>
      <c r="J8" s="4">
        <v>4</v>
      </c>
      <c r="K8" s="4"/>
      <c r="L8" s="4">
        <v>3</v>
      </c>
      <c r="M8" s="4"/>
      <c r="N8" s="4">
        <v>5</v>
      </c>
      <c r="O8" s="4"/>
      <c r="P8" s="4"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1</v>
      </c>
      <c r="AD8" s="4">
        <v>1</v>
      </c>
      <c r="AE8" s="4"/>
      <c r="AF8" s="4"/>
      <c r="AG8" s="4"/>
      <c r="AH8" s="4"/>
      <c r="AI8" s="9">
        <f t="shared" si="0"/>
        <v>2</v>
      </c>
      <c r="AJ8" s="10">
        <f t="shared" si="1"/>
        <v>18</v>
      </c>
      <c r="AK8" s="15">
        <f t="shared" si="2"/>
        <v>10</v>
      </c>
    </row>
    <row r="9" spans="1:37" s="6" customFormat="1" x14ac:dyDescent="0.3">
      <c r="A9" s="2">
        <v>5</v>
      </c>
      <c r="B9" s="3" t="s">
        <v>7</v>
      </c>
      <c r="C9" s="3"/>
      <c r="D9" s="3"/>
      <c r="E9" s="4"/>
      <c r="F9" s="4">
        <v>1</v>
      </c>
      <c r="G9" s="4">
        <v>1</v>
      </c>
      <c r="H9" s="4">
        <v>5</v>
      </c>
      <c r="I9" s="4">
        <v>1</v>
      </c>
      <c r="J9" s="4">
        <v>4</v>
      </c>
      <c r="K9" s="4">
        <v>1</v>
      </c>
      <c r="L9" s="4">
        <v>5</v>
      </c>
      <c r="M9" s="4">
        <v>1</v>
      </c>
      <c r="N9" s="4">
        <v>4</v>
      </c>
      <c r="O9" s="4">
        <v>1</v>
      </c>
      <c r="P9" s="4">
        <v>4</v>
      </c>
      <c r="Q9" s="4">
        <v>1</v>
      </c>
      <c r="R9" s="4">
        <v>4</v>
      </c>
      <c r="S9" s="4"/>
      <c r="T9" s="4">
        <v>1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9">
        <f t="shared" si="0"/>
        <v>6</v>
      </c>
      <c r="AJ9" s="10">
        <f t="shared" si="1"/>
        <v>28</v>
      </c>
      <c r="AK9" s="15">
        <f t="shared" si="2"/>
        <v>17.647058823529409</v>
      </c>
    </row>
    <row r="10" spans="1:37" x14ac:dyDescent="0.3">
      <c r="A10" s="2">
        <v>6</v>
      </c>
      <c r="B10" s="3" t="s">
        <v>8</v>
      </c>
      <c r="C10" s="3"/>
      <c r="D10" s="3"/>
      <c r="E10" s="4"/>
      <c r="F10" s="4">
        <v>1</v>
      </c>
      <c r="G10" s="4">
        <v>1</v>
      </c>
      <c r="H10" s="4">
        <v>4</v>
      </c>
      <c r="I10" s="4">
        <v>1</v>
      </c>
      <c r="J10" s="4">
        <v>4</v>
      </c>
      <c r="K10" s="4"/>
      <c r="L10" s="4">
        <v>6</v>
      </c>
      <c r="M10" s="4"/>
      <c r="N10" s="4">
        <v>2</v>
      </c>
      <c r="O10" s="4"/>
      <c r="P10" s="4">
        <v>0</v>
      </c>
      <c r="Q10" s="4"/>
      <c r="R10" s="4"/>
      <c r="S10" s="4"/>
      <c r="T10" s="4">
        <v>1</v>
      </c>
      <c r="U10" s="4"/>
      <c r="V10" s="4"/>
      <c r="W10" s="4"/>
      <c r="X10" s="4">
        <v>1</v>
      </c>
      <c r="Y10" s="4"/>
      <c r="Z10" s="4">
        <v>1</v>
      </c>
      <c r="AA10" s="4"/>
      <c r="AB10" s="4"/>
      <c r="AC10" s="4"/>
      <c r="AD10" s="4"/>
      <c r="AE10" s="4"/>
      <c r="AF10" s="4"/>
      <c r="AG10" s="4"/>
      <c r="AH10" s="4"/>
      <c r="AI10" s="9">
        <f t="shared" si="0"/>
        <v>2</v>
      </c>
      <c r="AJ10" s="10">
        <f t="shared" si="1"/>
        <v>20</v>
      </c>
      <c r="AK10" s="15">
        <f t="shared" si="2"/>
        <v>9.0909090909090917</v>
      </c>
    </row>
    <row r="11" spans="1:37" x14ac:dyDescent="0.3">
      <c r="A11" s="2">
        <v>7</v>
      </c>
      <c r="B11" s="3" t="s">
        <v>9</v>
      </c>
      <c r="C11" s="3"/>
      <c r="D11" s="3"/>
      <c r="E11" s="4"/>
      <c r="F11" s="4">
        <v>1</v>
      </c>
      <c r="G11" s="4"/>
      <c r="H11" s="4">
        <v>3</v>
      </c>
      <c r="I11" s="4">
        <v>2</v>
      </c>
      <c r="J11" s="4"/>
      <c r="K11" s="4"/>
      <c r="L11" s="4">
        <v>1</v>
      </c>
      <c r="M11" s="4"/>
      <c r="N11" s="4">
        <v>0</v>
      </c>
      <c r="O11" s="4"/>
      <c r="P11" s="4">
        <v>1</v>
      </c>
      <c r="Q11" s="4"/>
      <c r="R11" s="4"/>
      <c r="S11" s="4"/>
      <c r="T11" s="4">
        <v>0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9">
        <f t="shared" si="0"/>
        <v>2</v>
      </c>
      <c r="AJ11" s="10">
        <f t="shared" si="1"/>
        <v>6</v>
      </c>
      <c r="AK11" s="15">
        <f t="shared" si="2"/>
        <v>25</v>
      </c>
    </row>
    <row r="12" spans="1:37" x14ac:dyDescent="0.3">
      <c r="A12" s="2">
        <v>8</v>
      </c>
      <c r="B12" s="3" t="s">
        <v>10</v>
      </c>
      <c r="C12" s="3"/>
      <c r="D12" s="3"/>
      <c r="E12" s="4">
        <v>1</v>
      </c>
      <c r="F12" s="4"/>
      <c r="G12" s="4">
        <v>1</v>
      </c>
      <c r="H12" s="4">
        <v>4</v>
      </c>
      <c r="I12" s="4">
        <v>1</v>
      </c>
      <c r="J12" s="4">
        <v>3</v>
      </c>
      <c r="K12" s="4"/>
      <c r="L12" s="4">
        <v>4</v>
      </c>
      <c r="M12" s="4">
        <v>1</v>
      </c>
      <c r="N12" s="4"/>
      <c r="O12" s="4"/>
      <c r="P12" s="4">
        <v>3</v>
      </c>
      <c r="Q12" s="4"/>
      <c r="R12" s="4">
        <v>2</v>
      </c>
      <c r="S12" s="4"/>
      <c r="T12" s="4">
        <v>1</v>
      </c>
      <c r="U12" s="4">
        <v>1</v>
      </c>
      <c r="V12" s="4">
        <v>1</v>
      </c>
      <c r="W12" s="4"/>
      <c r="X12" s="4">
        <v>1</v>
      </c>
      <c r="Y12" s="4"/>
      <c r="Z12" s="4">
        <v>1</v>
      </c>
      <c r="AA12" s="4"/>
      <c r="AB12" s="4"/>
      <c r="AC12" s="4"/>
      <c r="AD12" s="4"/>
      <c r="AE12" s="4"/>
      <c r="AF12" s="4"/>
      <c r="AG12" s="4"/>
      <c r="AH12" s="4"/>
      <c r="AI12" s="9">
        <f t="shared" si="0"/>
        <v>5</v>
      </c>
      <c r="AJ12" s="10">
        <f t="shared" si="1"/>
        <v>20</v>
      </c>
      <c r="AK12" s="15">
        <f t="shared" si="2"/>
        <v>20</v>
      </c>
    </row>
    <row r="13" spans="1:37" x14ac:dyDescent="0.3">
      <c r="A13" s="2">
        <v>9</v>
      </c>
      <c r="B13" s="3" t="s">
        <v>11</v>
      </c>
      <c r="C13" s="3"/>
      <c r="D13" s="3"/>
      <c r="E13" s="4"/>
      <c r="F13" s="4">
        <v>1</v>
      </c>
      <c r="G13" s="4"/>
      <c r="H13" s="4">
        <v>9</v>
      </c>
      <c r="I13" s="4">
        <v>1</v>
      </c>
      <c r="J13" s="4">
        <v>3</v>
      </c>
      <c r="K13" s="4">
        <v>1</v>
      </c>
      <c r="L13" s="4">
        <v>3</v>
      </c>
      <c r="M13" s="4"/>
      <c r="N13" s="4">
        <v>2</v>
      </c>
      <c r="O13" s="4"/>
      <c r="P13" s="4">
        <v>1</v>
      </c>
      <c r="Q13" s="4"/>
      <c r="R13" s="4"/>
      <c r="S13" s="4">
        <v>1</v>
      </c>
      <c r="T13" s="4">
        <v>2</v>
      </c>
      <c r="U13" s="4"/>
      <c r="V13" s="4"/>
      <c r="W13" s="4"/>
      <c r="X13" s="4">
        <v>2</v>
      </c>
      <c r="Y13" s="4"/>
      <c r="Z13" s="4"/>
      <c r="AA13" s="4"/>
      <c r="AB13" s="4">
        <v>2</v>
      </c>
      <c r="AC13" s="4"/>
      <c r="AD13" s="4">
        <v>2</v>
      </c>
      <c r="AE13" s="4"/>
      <c r="AF13" s="4">
        <v>2</v>
      </c>
      <c r="AG13" s="4"/>
      <c r="AH13" s="4">
        <v>2</v>
      </c>
      <c r="AI13" s="9">
        <f t="shared" si="0"/>
        <v>3</v>
      </c>
      <c r="AJ13" s="10">
        <f t="shared" si="1"/>
        <v>31</v>
      </c>
      <c r="AK13" s="15">
        <f t="shared" si="2"/>
        <v>8.8235294117647047</v>
      </c>
    </row>
    <row r="14" spans="1:37" x14ac:dyDescent="0.3">
      <c r="A14" s="2">
        <v>10</v>
      </c>
      <c r="B14" s="3" t="s">
        <v>12</v>
      </c>
      <c r="C14" s="3">
        <v>1</v>
      </c>
      <c r="D14" s="3"/>
      <c r="E14" s="4"/>
      <c r="F14" s="4"/>
      <c r="G14" s="4"/>
      <c r="H14" s="4">
        <v>2</v>
      </c>
      <c r="I14" s="4"/>
      <c r="J14" s="4">
        <v>5</v>
      </c>
      <c r="K14" s="4"/>
      <c r="L14" s="4">
        <v>5</v>
      </c>
      <c r="M14" s="4"/>
      <c r="N14" s="4">
        <v>1</v>
      </c>
      <c r="O14" s="4"/>
      <c r="P14" s="4">
        <v>1</v>
      </c>
      <c r="Q14" s="4"/>
      <c r="R14" s="4"/>
      <c r="S14" s="4"/>
      <c r="T14" s="4"/>
      <c r="U14" s="4"/>
      <c r="V14" s="4">
        <v>3</v>
      </c>
      <c r="W14" s="4"/>
      <c r="X14" s="4">
        <v>4</v>
      </c>
      <c r="Y14" s="4"/>
      <c r="Z14" s="4"/>
      <c r="AA14" s="4"/>
      <c r="AB14" s="4">
        <v>2</v>
      </c>
      <c r="AC14" s="4"/>
      <c r="AD14" s="4"/>
      <c r="AE14" s="4"/>
      <c r="AF14" s="4">
        <v>1</v>
      </c>
      <c r="AG14" s="4"/>
      <c r="AH14" s="4">
        <v>1</v>
      </c>
      <c r="AI14" s="9">
        <f t="shared" si="0"/>
        <v>1</v>
      </c>
      <c r="AJ14" s="10">
        <f t="shared" si="1"/>
        <v>25</v>
      </c>
      <c r="AK14" s="15">
        <f t="shared" si="2"/>
        <v>3.8461538461538458</v>
      </c>
    </row>
    <row r="15" spans="1:37" x14ac:dyDescent="0.3">
      <c r="A15" s="2">
        <v>11</v>
      </c>
      <c r="B15" s="3" t="s">
        <v>13</v>
      </c>
      <c r="C15" s="3"/>
      <c r="D15" s="3"/>
      <c r="E15" s="4"/>
      <c r="F15" s="4">
        <v>1</v>
      </c>
      <c r="G15" s="4">
        <v>1</v>
      </c>
      <c r="H15" s="4">
        <v>2</v>
      </c>
      <c r="I15" s="4"/>
      <c r="J15" s="4">
        <v>8</v>
      </c>
      <c r="K15" s="4"/>
      <c r="L15" s="4">
        <v>7</v>
      </c>
      <c r="M15" s="4"/>
      <c r="N15" s="4">
        <v>2</v>
      </c>
      <c r="O15" s="4"/>
      <c r="P15" s="4">
        <v>6</v>
      </c>
      <c r="Q15" s="4"/>
      <c r="R15" s="4">
        <v>2</v>
      </c>
      <c r="S15" s="4"/>
      <c r="T15" s="4">
        <v>1</v>
      </c>
      <c r="U15" s="4"/>
      <c r="V15" s="4">
        <v>1</v>
      </c>
      <c r="W15" s="4"/>
      <c r="X15" s="4"/>
      <c r="Y15" s="4"/>
      <c r="Z15" s="4"/>
      <c r="AA15" s="4"/>
      <c r="AB15" s="4">
        <v>2</v>
      </c>
      <c r="AC15" s="4"/>
      <c r="AD15" s="4"/>
      <c r="AE15" s="4"/>
      <c r="AF15" s="4"/>
      <c r="AG15" s="4"/>
      <c r="AH15" s="4"/>
      <c r="AI15" s="9">
        <f t="shared" si="0"/>
        <v>1</v>
      </c>
      <c r="AJ15" s="10">
        <f t="shared" si="1"/>
        <v>32</v>
      </c>
      <c r="AK15" s="15">
        <f t="shared" si="2"/>
        <v>3.0303030303030303</v>
      </c>
    </row>
    <row r="16" spans="1:37" s="5" customFormat="1" x14ac:dyDescent="0.3">
      <c r="A16" s="2">
        <v>12</v>
      </c>
      <c r="B16" s="3" t="s">
        <v>14</v>
      </c>
      <c r="C16" s="3"/>
      <c r="D16" s="3"/>
      <c r="E16" s="4"/>
      <c r="F16" s="4"/>
      <c r="G16" s="4">
        <v>2</v>
      </c>
      <c r="H16" s="4">
        <v>4</v>
      </c>
      <c r="I16" s="4">
        <v>3</v>
      </c>
      <c r="J16" s="4">
        <v>4</v>
      </c>
      <c r="K16" s="4">
        <v>1</v>
      </c>
      <c r="L16" s="4">
        <v>1</v>
      </c>
      <c r="M16" s="4"/>
      <c r="N16" s="4">
        <v>0</v>
      </c>
      <c r="O16" s="4"/>
      <c r="P16" s="4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9">
        <f t="shared" si="0"/>
        <v>6</v>
      </c>
      <c r="AJ16" s="10">
        <f t="shared" si="1"/>
        <v>9</v>
      </c>
      <c r="AK16" s="15">
        <f t="shared" si="2"/>
        <v>40</v>
      </c>
    </row>
    <row r="17" spans="1:37" x14ac:dyDescent="0.3">
      <c r="A17" s="2">
        <v>13</v>
      </c>
      <c r="B17" s="3" t="s">
        <v>15</v>
      </c>
      <c r="C17" s="3"/>
      <c r="D17" s="3"/>
      <c r="E17" s="4"/>
      <c r="F17" s="4"/>
      <c r="G17" s="4">
        <v>1</v>
      </c>
      <c r="H17" s="4">
        <v>1</v>
      </c>
      <c r="I17" s="4"/>
      <c r="J17" s="4">
        <v>2</v>
      </c>
      <c r="K17" s="4"/>
      <c r="L17" s="4">
        <v>1</v>
      </c>
      <c r="M17" s="4"/>
      <c r="N17" s="4">
        <v>2</v>
      </c>
      <c r="O17" s="4"/>
      <c r="P17" s="4">
        <v>0</v>
      </c>
      <c r="Q17" s="4"/>
      <c r="R17" s="4"/>
      <c r="S17" s="4"/>
      <c r="T17" s="4"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>
        <v>4</v>
      </c>
      <c r="AE17" s="4"/>
      <c r="AF17" s="4"/>
      <c r="AG17" s="4"/>
      <c r="AH17" s="4"/>
      <c r="AI17" s="9">
        <f t="shared" si="0"/>
        <v>1</v>
      </c>
      <c r="AJ17" s="10">
        <f t="shared" si="1"/>
        <v>10</v>
      </c>
      <c r="AK17" s="15">
        <f t="shared" si="2"/>
        <v>9.0909090909090917</v>
      </c>
    </row>
    <row r="18" spans="1:37" x14ac:dyDescent="0.3">
      <c r="A18" s="2">
        <v>14</v>
      </c>
      <c r="B18" s="3" t="s">
        <v>16</v>
      </c>
      <c r="C18" s="3"/>
      <c r="D18" s="3"/>
      <c r="E18" s="4"/>
      <c r="F18" s="4">
        <v>1</v>
      </c>
      <c r="G18" s="4">
        <v>1</v>
      </c>
      <c r="H18" s="4">
        <v>11</v>
      </c>
      <c r="I18" s="4">
        <v>2</v>
      </c>
      <c r="J18" s="4">
        <v>1</v>
      </c>
      <c r="K18" s="4"/>
      <c r="L18" s="4">
        <v>1</v>
      </c>
      <c r="M18" s="4"/>
      <c r="N18" s="4">
        <v>0</v>
      </c>
      <c r="O18" s="4"/>
      <c r="P18" s="4">
        <v>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9">
        <f t="shared" si="0"/>
        <v>3</v>
      </c>
      <c r="AJ18" s="10">
        <f t="shared" si="1"/>
        <v>15</v>
      </c>
      <c r="AK18" s="15">
        <f t="shared" si="2"/>
        <v>16.666666666666668</v>
      </c>
    </row>
    <row r="19" spans="1:37" x14ac:dyDescent="0.3">
      <c r="A19" s="2">
        <v>15</v>
      </c>
      <c r="B19" s="3" t="s">
        <v>17</v>
      </c>
      <c r="C19" s="3"/>
      <c r="D19" s="3"/>
      <c r="E19" s="4"/>
      <c r="F19" s="4"/>
      <c r="G19" s="4"/>
      <c r="H19" s="4">
        <v>3</v>
      </c>
      <c r="I19" s="4"/>
      <c r="J19" s="4">
        <v>6</v>
      </c>
      <c r="K19" s="4"/>
      <c r="L19" s="4">
        <v>6</v>
      </c>
      <c r="M19" s="4"/>
      <c r="N19" s="4">
        <v>1</v>
      </c>
      <c r="O19" s="4"/>
      <c r="P19" s="4">
        <v>0</v>
      </c>
      <c r="Q19" s="4"/>
      <c r="R19" s="7">
        <v>1</v>
      </c>
      <c r="S19" s="4"/>
      <c r="T19" s="4">
        <v>2</v>
      </c>
      <c r="U19" s="4"/>
      <c r="V19" s="4"/>
      <c r="W19" s="4"/>
      <c r="X19" s="4">
        <v>2</v>
      </c>
      <c r="Y19" s="4"/>
      <c r="Z19" s="4">
        <v>1</v>
      </c>
      <c r="AA19" s="4"/>
      <c r="AB19" s="4"/>
      <c r="AC19" s="4"/>
      <c r="AD19" s="4"/>
      <c r="AE19" s="4"/>
      <c r="AF19" s="4">
        <v>2</v>
      </c>
      <c r="AG19" s="4"/>
      <c r="AH19" s="4">
        <v>2</v>
      </c>
      <c r="AI19" s="9">
        <f t="shared" si="0"/>
        <v>0</v>
      </c>
      <c r="AJ19" s="10">
        <f t="shared" si="1"/>
        <v>26</v>
      </c>
      <c r="AK19" s="15">
        <f t="shared" si="2"/>
        <v>0</v>
      </c>
    </row>
    <row r="20" spans="1:37" x14ac:dyDescent="0.3">
      <c r="A20" s="2">
        <v>16</v>
      </c>
      <c r="B20" s="3" t="s">
        <v>18</v>
      </c>
      <c r="C20" s="3"/>
      <c r="D20" s="3"/>
      <c r="E20" s="4"/>
      <c r="F20" s="4">
        <v>1</v>
      </c>
      <c r="G20" s="4"/>
      <c r="H20" s="4">
        <v>4</v>
      </c>
      <c r="I20" s="4"/>
      <c r="J20" s="4">
        <v>6</v>
      </c>
      <c r="K20" s="4"/>
      <c r="L20" s="4">
        <v>2</v>
      </c>
      <c r="M20" s="4"/>
      <c r="N20" s="4">
        <v>2</v>
      </c>
      <c r="O20" s="4"/>
      <c r="P20" s="4">
        <v>0</v>
      </c>
      <c r="Q20" s="4"/>
      <c r="R20" s="4">
        <v>0</v>
      </c>
      <c r="S20" s="4"/>
      <c r="T20" s="4">
        <v>1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9">
        <f t="shared" si="0"/>
        <v>0</v>
      </c>
      <c r="AJ20" s="10">
        <f t="shared" si="1"/>
        <v>16</v>
      </c>
      <c r="AK20" s="15">
        <f t="shared" si="2"/>
        <v>0</v>
      </c>
    </row>
    <row r="21" spans="1:37" x14ac:dyDescent="0.3">
      <c r="A21" s="2">
        <v>17</v>
      </c>
      <c r="B21" s="3" t="s">
        <v>19</v>
      </c>
      <c r="C21" s="3"/>
      <c r="D21" s="3"/>
      <c r="E21" s="4">
        <v>4</v>
      </c>
      <c r="F21" s="4">
        <v>3</v>
      </c>
      <c r="G21" s="4">
        <v>1</v>
      </c>
      <c r="H21" s="4">
        <v>4</v>
      </c>
      <c r="I21" s="4">
        <v>2</v>
      </c>
      <c r="J21" s="4">
        <v>1</v>
      </c>
      <c r="K21" s="4">
        <v>5</v>
      </c>
      <c r="L21" s="4">
        <v>4</v>
      </c>
      <c r="M21" s="4">
        <v>1</v>
      </c>
      <c r="N21" s="4">
        <v>1</v>
      </c>
      <c r="O21" s="4"/>
      <c r="P21" s="4"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9">
        <f t="shared" si="0"/>
        <v>13</v>
      </c>
      <c r="AJ21" s="10">
        <f t="shared" si="1"/>
        <v>13</v>
      </c>
      <c r="AK21" s="15">
        <f t="shared" si="2"/>
        <v>50</v>
      </c>
    </row>
    <row r="22" spans="1:37" x14ac:dyDescent="0.3">
      <c r="A22" s="3"/>
      <c r="B22" s="3" t="s">
        <v>2</v>
      </c>
      <c r="C22" s="3"/>
      <c r="D22" s="3"/>
      <c r="E22" s="1">
        <f>SUM(E5:E21)</f>
        <v>5</v>
      </c>
      <c r="F22" s="1">
        <f t="shared" ref="F22:AJ22" si="3">SUM(F5:F21)</f>
        <v>13</v>
      </c>
      <c r="G22" s="1">
        <f t="shared" si="3"/>
        <v>11</v>
      </c>
      <c r="H22" s="1">
        <f t="shared" si="3"/>
        <v>67</v>
      </c>
      <c r="I22" s="1">
        <f t="shared" si="3"/>
        <v>16</v>
      </c>
      <c r="J22" s="1">
        <f t="shared" si="3"/>
        <v>62</v>
      </c>
      <c r="K22" s="1">
        <f t="shared" si="3"/>
        <v>10</v>
      </c>
      <c r="L22" s="1">
        <f t="shared" si="3"/>
        <v>55</v>
      </c>
      <c r="M22" s="1">
        <f t="shared" si="3"/>
        <v>4</v>
      </c>
      <c r="N22" s="1">
        <f>SUM(N5:N21)</f>
        <v>28</v>
      </c>
      <c r="O22" s="1">
        <f t="shared" si="3"/>
        <v>1</v>
      </c>
      <c r="P22" s="1">
        <f t="shared" si="3"/>
        <v>20</v>
      </c>
      <c r="Q22" s="1">
        <f t="shared" si="3"/>
        <v>1</v>
      </c>
      <c r="R22" s="1">
        <f t="shared" si="3"/>
        <v>12</v>
      </c>
      <c r="S22" s="1">
        <f t="shared" si="3"/>
        <v>2</v>
      </c>
      <c r="T22" s="1">
        <f t="shared" si="3"/>
        <v>12</v>
      </c>
      <c r="U22" s="1">
        <f t="shared" si="3"/>
        <v>1</v>
      </c>
      <c r="V22" s="1">
        <f t="shared" si="3"/>
        <v>7</v>
      </c>
      <c r="W22" s="1">
        <f t="shared" si="3"/>
        <v>0</v>
      </c>
      <c r="X22" s="1">
        <f t="shared" si="3"/>
        <v>12</v>
      </c>
      <c r="Y22" s="1">
        <f t="shared" si="3"/>
        <v>1</v>
      </c>
      <c r="Z22" s="1">
        <f t="shared" si="3"/>
        <v>3</v>
      </c>
      <c r="AA22" s="1">
        <f t="shared" si="3"/>
        <v>0</v>
      </c>
      <c r="AB22" s="1">
        <f t="shared" si="3"/>
        <v>7</v>
      </c>
      <c r="AC22" s="1">
        <f t="shared" si="3"/>
        <v>1</v>
      </c>
      <c r="AD22" s="1">
        <f t="shared" si="3"/>
        <v>8</v>
      </c>
      <c r="AE22" s="1">
        <f>SUM(AE5:AE21)</f>
        <v>0</v>
      </c>
      <c r="AF22" s="1">
        <f>SUM(AF5:AF21)</f>
        <v>5</v>
      </c>
      <c r="AG22" s="1">
        <f t="shared" si="3"/>
        <v>0</v>
      </c>
      <c r="AH22" s="1">
        <f t="shared" si="3"/>
        <v>5</v>
      </c>
      <c r="AI22" s="1">
        <f t="shared" si="3"/>
        <v>54</v>
      </c>
      <c r="AJ22" s="1">
        <f t="shared" si="3"/>
        <v>316</v>
      </c>
      <c r="AK22" s="15">
        <f t="shared" si="2"/>
        <v>14.594594594594595</v>
      </c>
    </row>
    <row r="23" spans="1:37" x14ac:dyDescent="0.3">
      <c r="P23" s="65" t="s">
        <v>33</v>
      </c>
      <c r="Q23" s="65"/>
      <c r="R23" s="65"/>
      <c r="S23" s="65"/>
      <c r="T23" s="65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7" x14ac:dyDescent="0.3">
      <c r="P24" s="60" t="s">
        <v>20</v>
      </c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</row>
    <row r="25" spans="1:37" hidden="1" x14ac:dyDescent="0.3">
      <c r="A25" s="7" t="s">
        <v>26</v>
      </c>
    </row>
    <row r="26" spans="1:37" hidden="1" x14ac:dyDescent="0.3">
      <c r="A26" s="7" t="s">
        <v>27</v>
      </c>
      <c r="E26" s="7"/>
      <c r="F26" s="7"/>
    </row>
    <row r="27" spans="1:37" hidden="1" x14ac:dyDescent="0.3">
      <c r="A27" s="7" t="s">
        <v>28</v>
      </c>
      <c r="E27" s="7"/>
      <c r="F27" s="7"/>
    </row>
    <row r="28" spans="1:37" ht="16.2" hidden="1" x14ac:dyDescent="0.35">
      <c r="A28" s="64" t="s">
        <v>29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7" t="s">
        <v>21</v>
      </c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</row>
    <row r="29" spans="1:37" hidden="1" x14ac:dyDescent="0.3">
      <c r="A29" s="63"/>
      <c r="B29" s="63"/>
      <c r="C29" s="63"/>
      <c r="D29" s="63"/>
      <c r="E29" s="63"/>
      <c r="F29" s="63"/>
    </row>
  </sheetData>
  <mergeCells count="25">
    <mergeCell ref="A29:F29"/>
    <mergeCell ref="A28:O28"/>
    <mergeCell ref="P23:AI23"/>
    <mergeCell ref="P24:AI24"/>
    <mergeCell ref="P28:AI28"/>
    <mergeCell ref="A1:T1"/>
    <mergeCell ref="A3:A4"/>
    <mergeCell ref="B3:B4"/>
    <mergeCell ref="I3:J3"/>
    <mergeCell ref="K3:L3"/>
    <mergeCell ref="M3:N3"/>
    <mergeCell ref="O3:P3"/>
    <mergeCell ref="E3:F3"/>
    <mergeCell ref="G3:H3"/>
    <mergeCell ref="Q3:R3"/>
    <mergeCell ref="S3:T3"/>
    <mergeCell ref="AC3:AD3"/>
    <mergeCell ref="AG3:AH3"/>
    <mergeCell ref="C3:D3"/>
    <mergeCell ref="AE3:AF3"/>
    <mergeCell ref="AI3:AJ3"/>
    <mergeCell ref="U3:V3"/>
    <mergeCell ref="W3:X3"/>
    <mergeCell ref="Y3:Z3"/>
    <mergeCell ref="AA3:AB3"/>
  </mergeCells>
  <pageMargins left="0" right="0" top="0.19685039370078741" bottom="0.15748031496062992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AD9C-8909-463B-828C-DC6E52B5C4C6}">
  <dimension ref="A1:N23"/>
  <sheetViews>
    <sheetView zoomScale="56" zoomScaleNormal="56" workbookViewId="0">
      <selection sqref="A1:N23"/>
    </sheetView>
  </sheetViews>
  <sheetFormatPr defaultColWidth="8.88671875" defaultRowHeight="18" x14ac:dyDescent="0.35"/>
  <cols>
    <col min="1" max="1" width="8.88671875" style="16"/>
    <col min="2" max="2" width="16.21875" style="16" customWidth="1"/>
    <col min="3" max="5" width="17.44140625" style="25" customWidth="1"/>
    <col min="6" max="6" width="17.44140625" style="16" customWidth="1"/>
    <col min="7" max="7" width="18.6640625" style="16" bestFit="1" customWidth="1"/>
    <col min="8" max="8" width="18.77734375" style="16" customWidth="1"/>
    <col min="9" max="9" width="15.88671875" style="16" bestFit="1" customWidth="1"/>
    <col min="10" max="10" width="7.5546875" style="16" customWidth="1"/>
    <col min="11" max="11" width="10.77734375" style="16" bestFit="1" customWidth="1"/>
    <col min="12" max="12" width="6.77734375" style="16" hidden="1" customWidth="1"/>
    <col min="13" max="13" width="8.33203125" style="16" hidden="1" customWidth="1"/>
    <col min="14" max="14" width="5.109375" style="16" hidden="1" customWidth="1"/>
    <col min="15" max="16384" width="8.88671875" style="16"/>
  </cols>
  <sheetData>
    <row r="1" spans="1:14" x14ac:dyDescent="0.35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7" customHeight="1" x14ac:dyDescent="0.35">
      <c r="A3" s="74" t="s">
        <v>0</v>
      </c>
      <c r="B3" s="74" t="s">
        <v>1</v>
      </c>
      <c r="C3" s="74" t="s">
        <v>34</v>
      </c>
      <c r="D3" s="74"/>
      <c r="E3" s="77" t="s">
        <v>35</v>
      </c>
      <c r="F3" s="73" t="s">
        <v>52</v>
      </c>
      <c r="G3" s="73" t="s">
        <v>53</v>
      </c>
      <c r="H3" s="73" t="s">
        <v>54</v>
      </c>
      <c r="I3" s="73" t="s">
        <v>55</v>
      </c>
      <c r="J3" s="74" t="s">
        <v>36</v>
      </c>
      <c r="K3" s="74" t="s">
        <v>42</v>
      </c>
      <c r="L3" s="68" t="s">
        <v>45</v>
      </c>
      <c r="M3" s="69"/>
      <c r="N3" s="70"/>
    </row>
    <row r="4" spans="1:14" ht="66.599999999999994" customHeight="1" x14ac:dyDescent="0.35">
      <c r="A4" s="74"/>
      <c r="B4" s="74"/>
      <c r="C4" s="23" t="s">
        <v>39</v>
      </c>
      <c r="D4" s="23" t="s">
        <v>40</v>
      </c>
      <c r="E4" s="77"/>
      <c r="F4" s="73"/>
      <c r="G4" s="73"/>
      <c r="H4" s="73"/>
      <c r="I4" s="73"/>
      <c r="J4" s="74"/>
      <c r="K4" s="74"/>
      <c r="L4" s="20" t="s">
        <v>39</v>
      </c>
      <c r="M4" s="20" t="s">
        <v>44</v>
      </c>
      <c r="N4" s="20" t="s">
        <v>23</v>
      </c>
    </row>
    <row r="5" spans="1:14" ht="21.6" customHeight="1" x14ac:dyDescent="0.35">
      <c r="A5" s="17">
        <v>1</v>
      </c>
      <c r="B5" s="18" t="s">
        <v>3</v>
      </c>
      <c r="C5" s="22" t="s">
        <v>90</v>
      </c>
      <c r="D5" s="24" t="s">
        <v>87</v>
      </c>
      <c r="E5" s="24" t="s">
        <v>51</v>
      </c>
      <c r="F5" s="21"/>
      <c r="G5" s="21"/>
      <c r="H5" s="21"/>
      <c r="I5" s="22" t="s">
        <v>48</v>
      </c>
      <c r="J5" s="22" t="s">
        <v>48</v>
      </c>
      <c r="K5" s="21" t="s">
        <v>56</v>
      </c>
      <c r="L5" s="21">
        <v>9</v>
      </c>
      <c r="M5" s="21">
        <v>4</v>
      </c>
      <c r="N5" s="26">
        <v>4</v>
      </c>
    </row>
    <row r="6" spans="1:14" ht="21.6" customHeight="1" x14ac:dyDescent="0.35">
      <c r="A6" s="17">
        <v>2</v>
      </c>
      <c r="B6" s="18" t="s">
        <v>4</v>
      </c>
      <c r="C6" s="22" t="s">
        <v>86</v>
      </c>
      <c r="D6" s="24" t="s">
        <v>51</v>
      </c>
      <c r="E6" s="22"/>
      <c r="F6" s="21"/>
      <c r="G6" s="21"/>
      <c r="H6" s="21"/>
      <c r="I6" s="21"/>
      <c r="J6" s="21"/>
      <c r="K6" s="21"/>
      <c r="L6" s="21">
        <v>2</v>
      </c>
      <c r="M6" s="21">
        <v>1</v>
      </c>
      <c r="N6" s="26">
        <v>1</v>
      </c>
    </row>
    <row r="7" spans="1:14" ht="21.6" customHeight="1" x14ac:dyDescent="0.35">
      <c r="A7" s="17">
        <v>3</v>
      </c>
      <c r="B7" s="18" t="s">
        <v>5</v>
      </c>
      <c r="C7" s="22" t="s">
        <v>59</v>
      </c>
      <c r="D7" s="22" t="s">
        <v>48</v>
      </c>
      <c r="E7" s="22"/>
      <c r="F7" s="21"/>
      <c r="G7" s="21"/>
      <c r="H7" s="21"/>
      <c r="I7" s="21"/>
      <c r="J7" s="21"/>
      <c r="K7" s="21"/>
      <c r="L7" s="21">
        <v>1</v>
      </c>
      <c r="M7" s="21">
        <v>0</v>
      </c>
      <c r="N7" s="26"/>
    </row>
    <row r="8" spans="1:14" ht="21.6" customHeight="1" x14ac:dyDescent="0.35">
      <c r="A8" s="17">
        <v>4</v>
      </c>
      <c r="B8" s="18" t="s">
        <v>6</v>
      </c>
      <c r="C8" s="22" t="s">
        <v>66</v>
      </c>
      <c r="D8" s="24" t="s">
        <v>51</v>
      </c>
      <c r="E8" s="24" t="s">
        <v>51</v>
      </c>
      <c r="F8" s="22" t="s">
        <v>48</v>
      </c>
      <c r="G8" s="22" t="s">
        <v>48</v>
      </c>
      <c r="H8" s="21"/>
      <c r="I8" s="21"/>
      <c r="J8" s="22" t="s">
        <v>48</v>
      </c>
      <c r="K8" s="21" t="s">
        <v>56</v>
      </c>
      <c r="L8" s="21">
        <v>6</v>
      </c>
      <c r="M8" s="21">
        <v>5</v>
      </c>
      <c r="N8" s="26">
        <v>2</v>
      </c>
    </row>
    <row r="9" spans="1:14" ht="21.6" customHeight="1" x14ac:dyDescent="0.35">
      <c r="A9" s="17">
        <v>5</v>
      </c>
      <c r="B9" s="18" t="s">
        <v>7</v>
      </c>
      <c r="C9" s="24" t="s">
        <v>91</v>
      </c>
      <c r="D9" s="24" t="s">
        <v>87</v>
      </c>
      <c r="E9" s="24" t="s">
        <v>51</v>
      </c>
      <c r="F9" s="22" t="s">
        <v>48</v>
      </c>
      <c r="G9" s="22" t="s">
        <v>48</v>
      </c>
      <c r="H9" s="21"/>
      <c r="I9" s="22" t="s">
        <v>48</v>
      </c>
      <c r="J9" s="22" t="s">
        <v>48</v>
      </c>
      <c r="K9" s="21"/>
      <c r="L9" s="21">
        <v>16</v>
      </c>
      <c r="M9" s="21">
        <v>8</v>
      </c>
      <c r="N9" s="26">
        <v>1</v>
      </c>
    </row>
    <row r="10" spans="1:14" ht="21.6" customHeight="1" x14ac:dyDescent="0.35">
      <c r="A10" s="17">
        <v>6</v>
      </c>
      <c r="B10" s="18" t="s">
        <v>8</v>
      </c>
      <c r="C10" s="22" t="s">
        <v>92</v>
      </c>
      <c r="D10" s="24" t="s">
        <v>93</v>
      </c>
      <c r="E10" s="22" t="s">
        <v>48</v>
      </c>
      <c r="F10" s="21"/>
      <c r="G10" s="24"/>
      <c r="H10" s="21"/>
      <c r="I10" s="21"/>
      <c r="J10" s="24" t="s">
        <v>51</v>
      </c>
      <c r="K10" s="21"/>
      <c r="L10" s="21">
        <v>6</v>
      </c>
      <c r="M10" s="21">
        <v>6</v>
      </c>
      <c r="N10" s="26">
        <v>1</v>
      </c>
    </row>
    <row r="11" spans="1:14" ht="21.6" customHeight="1" x14ac:dyDescent="0.35">
      <c r="A11" s="17">
        <v>7</v>
      </c>
      <c r="B11" s="18" t="s">
        <v>9</v>
      </c>
      <c r="C11" s="22" t="s">
        <v>62</v>
      </c>
      <c r="D11" s="22" t="s">
        <v>48</v>
      </c>
      <c r="E11" s="24" t="s">
        <v>51</v>
      </c>
      <c r="F11" s="21"/>
      <c r="G11" s="21"/>
      <c r="H11" s="21"/>
      <c r="I11" s="21"/>
      <c r="J11" s="22" t="s">
        <v>48</v>
      </c>
      <c r="K11" s="21"/>
      <c r="L11" s="21">
        <v>0</v>
      </c>
      <c r="M11" s="21">
        <v>0</v>
      </c>
      <c r="N11" s="26"/>
    </row>
    <row r="12" spans="1:14" ht="21.6" customHeight="1" x14ac:dyDescent="0.35">
      <c r="A12" s="17">
        <v>8</v>
      </c>
      <c r="B12" s="18" t="s">
        <v>10</v>
      </c>
      <c r="C12" s="24" t="s">
        <v>94</v>
      </c>
      <c r="D12" s="24" t="s">
        <v>57</v>
      </c>
      <c r="E12" s="24" t="s">
        <v>51</v>
      </c>
      <c r="F12" s="21"/>
      <c r="G12" s="21"/>
      <c r="H12" s="21"/>
      <c r="I12" s="21"/>
      <c r="J12" s="22" t="s">
        <v>48</v>
      </c>
      <c r="K12" s="21" t="s">
        <v>56</v>
      </c>
      <c r="L12" s="21">
        <v>6</v>
      </c>
      <c r="M12" s="21">
        <v>6</v>
      </c>
      <c r="N12" s="26">
        <v>0</v>
      </c>
    </row>
    <row r="13" spans="1:14" ht="21.6" customHeight="1" x14ac:dyDescent="0.35">
      <c r="A13" s="17">
        <v>9</v>
      </c>
      <c r="B13" s="18" t="s">
        <v>11</v>
      </c>
      <c r="C13" s="24" t="s">
        <v>95</v>
      </c>
      <c r="D13" s="24" t="s">
        <v>57</v>
      </c>
      <c r="E13" s="22"/>
      <c r="F13" s="21"/>
      <c r="G13" s="21"/>
      <c r="H13" s="21"/>
      <c r="I13" s="21"/>
      <c r="J13" s="21"/>
      <c r="K13" s="21"/>
      <c r="L13" s="21">
        <v>5</v>
      </c>
      <c r="M13" s="21">
        <v>5</v>
      </c>
      <c r="N13" s="26">
        <v>2</v>
      </c>
    </row>
    <row r="14" spans="1:14" ht="21.6" customHeight="1" x14ac:dyDescent="0.35">
      <c r="A14" s="17">
        <v>10</v>
      </c>
      <c r="B14" s="18" t="s">
        <v>12</v>
      </c>
      <c r="C14" s="22" t="s">
        <v>47</v>
      </c>
      <c r="D14" s="24" t="s">
        <v>57</v>
      </c>
      <c r="E14" s="24" t="s">
        <v>51</v>
      </c>
      <c r="F14" s="21"/>
      <c r="G14" s="21"/>
      <c r="H14" s="21"/>
      <c r="I14" s="21"/>
      <c r="J14" s="21"/>
      <c r="K14" s="21"/>
      <c r="L14" s="21">
        <v>1</v>
      </c>
      <c r="M14" s="21">
        <v>0</v>
      </c>
      <c r="N14" s="26"/>
    </row>
    <row r="15" spans="1:14" ht="21.6" customHeight="1" x14ac:dyDescent="0.35">
      <c r="A15" s="17">
        <v>11</v>
      </c>
      <c r="B15" s="18" t="s">
        <v>13</v>
      </c>
      <c r="C15" s="24" t="s">
        <v>88</v>
      </c>
      <c r="D15" s="24" t="s">
        <v>51</v>
      </c>
      <c r="E15" s="22"/>
      <c r="F15" s="21"/>
      <c r="G15" s="21"/>
      <c r="H15" s="21"/>
      <c r="I15" s="21"/>
      <c r="J15" s="21"/>
      <c r="K15" s="21"/>
      <c r="L15" s="21">
        <v>0</v>
      </c>
      <c r="M15" s="21">
        <v>0</v>
      </c>
      <c r="N15" s="26"/>
    </row>
    <row r="16" spans="1:14" ht="21.6" customHeight="1" x14ac:dyDescent="0.35">
      <c r="A16" s="17">
        <v>12</v>
      </c>
      <c r="B16" s="18" t="s">
        <v>14</v>
      </c>
      <c r="C16" s="24" t="s">
        <v>60</v>
      </c>
      <c r="D16" s="24" t="s">
        <v>61</v>
      </c>
      <c r="E16" s="24" t="s">
        <v>51</v>
      </c>
      <c r="F16" s="21"/>
      <c r="G16" s="21"/>
      <c r="H16" s="21"/>
      <c r="I16" s="21"/>
      <c r="J16" s="22" t="s">
        <v>48</v>
      </c>
      <c r="K16" s="21"/>
      <c r="L16" s="21">
        <v>1</v>
      </c>
      <c r="M16" s="21">
        <v>0</v>
      </c>
      <c r="N16" s="26">
        <v>1</v>
      </c>
    </row>
    <row r="17" spans="1:14" ht="21.6" customHeight="1" x14ac:dyDescent="0.35">
      <c r="A17" s="17">
        <v>13</v>
      </c>
      <c r="B17" s="18" t="s">
        <v>15</v>
      </c>
      <c r="C17" s="24" t="s">
        <v>87</v>
      </c>
      <c r="D17" s="24" t="s">
        <v>51</v>
      </c>
      <c r="E17" s="22"/>
      <c r="F17" s="21"/>
      <c r="G17" s="24" t="s">
        <v>51</v>
      </c>
      <c r="H17" s="21"/>
      <c r="I17" s="22" t="s">
        <v>48</v>
      </c>
      <c r="J17" s="21"/>
      <c r="K17" s="21"/>
      <c r="L17" s="21">
        <v>0</v>
      </c>
      <c r="M17" s="21">
        <v>0</v>
      </c>
      <c r="N17" s="26"/>
    </row>
    <row r="18" spans="1:14" ht="21.6" customHeight="1" x14ac:dyDescent="0.35">
      <c r="A18" s="17">
        <v>14</v>
      </c>
      <c r="B18" s="18" t="s">
        <v>16</v>
      </c>
      <c r="C18" s="22" t="s">
        <v>65</v>
      </c>
      <c r="D18" s="24" t="s">
        <v>51</v>
      </c>
      <c r="E18" s="24" t="s">
        <v>51</v>
      </c>
      <c r="F18" s="21"/>
      <c r="G18" s="24" t="s">
        <v>51</v>
      </c>
      <c r="H18" s="21"/>
      <c r="I18" s="21"/>
      <c r="J18" s="21"/>
      <c r="K18" s="21"/>
      <c r="L18" s="21">
        <v>8</v>
      </c>
      <c r="M18" s="21">
        <v>8</v>
      </c>
      <c r="N18" s="26">
        <v>1</v>
      </c>
    </row>
    <row r="19" spans="1:14" ht="21.6" customHeight="1" x14ac:dyDescent="0.35">
      <c r="A19" s="17">
        <v>15</v>
      </c>
      <c r="B19" s="18" t="s">
        <v>17</v>
      </c>
      <c r="C19" s="22" t="s">
        <v>86</v>
      </c>
      <c r="D19" s="24" t="s">
        <v>96</v>
      </c>
      <c r="E19" s="24" t="s">
        <v>51</v>
      </c>
      <c r="F19" s="21"/>
      <c r="G19" s="21"/>
      <c r="H19" s="21"/>
      <c r="I19" s="22" t="s">
        <v>48</v>
      </c>
      <c r="J19" s="21"/>
      <c r="K19" s="21"/>
      <c r="L19" s="21">
        <v>1</v>
      </c>
      <c r="M19" s="21">
        <v>1</v>
      </c>
      <c r="N19" s="26">
        <v>0</v>
      </c>
    </row>
    <row r="20" spans="1:14" ht="21.6" customHeight="1" x14ac:dyDescent="0.35">
      <c r="A20" s="17">
        <v>16</v>
      </c>
      <c r="B20" s="18" t="s">
        <v>18</v>
      </c>
      <c r="C20" s="22" t="s">
        <v>46</v>
      </c>
      <c r="D20" s="22" t="s">
        <v>64</v>
      </c>
      <c r="E20" s="22"/>
      <c r="F20" s="21"/>
      <c r="G20" s="21"/>
      <c r="H20" s="21"/>
      <c r="I20" s="21"/>
      <c r="J20" s="21"/>
      <c r="K20" s="21"/>
      <c r="L20" s="21">
        <v>1</v>
      </c>
      <c r="M20" s="21">
        <v>1</v>
      </c>
      <c r="N20" s="26">
        <v>0</v>
      </c>
    </row>
    <row r="21" spans="1:14" ht="21.6" customHeight="1" x14ac:dyDescent="0.35">
      <c r="A21" s="17">
        <v>17</v>
      </c>
      <c r="B21" s="18" t="s">
        <v>19</v>
      </c>
      <c r="C21" s="22" t="s">
        <v>67</v>
      </c>
      <c r="D21" s="24" t="s">
        <v>68</v>
      </c>
      <c r="E21" s="22" t="s">
        <v>64</v>
      </c>
      <c r="F21" s="22" t="s">
        <v>48</v>
      </c>
      <c r="G21" s="21"/>
      <c r="H21" s="21"/>
      <c r="I21" s="21"/>
      <c r="J21" s="22" t="s">
        <v>49</v>
      </c>
      <c r="K21" s="21" t="s">
        <v>56</v>
      </c>
      <c r="L21" s="21">
        <v>12</v>
      </c>
      <c r="M21" s="21">
        <v>12</v>
      </c>
      <c r="N21" s="26">
        <v>0</v>
      </c>
    </row>
    <row r="22" spans="1:14" ht="39.6" customHeight="1" x14ac:dyDescent="0.35">
      <c r="A22" s="17">
        <v>18</v>
      </c>
      <c r="B22" s="18" t="s">
        <v>37</v>
      </c>
      <c r="C22" s="75" t="s">
        <v>43</v>
      </c>
      <c r="D22" s="76"/>
      <c r="E22" s="76"/>
      <c r="F22" s="22" t="s">
        <v>48</v>
      </c>
      <c r="G22" s="24" t="s">
        <v>51</v>
      </c>
      <c r="H22" s="22" t="s">
        <v>48</v>
      </c>
      <c r="I22" s="21"/>
      <c r="J22" s="24" t="s">
        <v>93</v>
      </c>
      <c r="K22" s="21" t="s">
        <v>100</v>
      </c>
      <c r="L22" s="21"/>
      <c r="M22" s="21"/>
      <c r="N22" s="26"/>
    </row>
    <row r="23" spans="1:14" ht="21.6" customHeight="1" x14ac:dyDescent="0.35">
      <c r="A23" s="18"/>
      <c r="B23" s="19" t="s">
        <v>2</v>
      </c>
      <c r="C23" s="24" t="s">
        <v>97</v>
      </c>
      <c r="D23" s="24" t="s">
        <v>98</v>
      </c>
      <c r="E23" s="24" t="s">
        <v>119</v>
      </c>
      <c r="F23" s="20" t="s">
        <v>50</v>
      </c>
      <c r="G23" s="24" t="s">
        <v>99</v>
      </c>
      <c r="H23" s="20" t="s">
        <v>48</v>
      </c>
      <c r="I23" s="20" t="s">
        <v>50</v>
      </c>
      <c r="J23" s="24" t="s">
        <v>84</v>
      </c>
      <c r="K23" s="24" t="s">
        <v>62</v>
      </c>
      <c r="L23" s="20">
        <f>SUM(L5:L22)</f>
        <v>75</v>
      </c>
      <c r="M23" s="20">
        <f>SUM(M5:M22)</f>
        <v>57</v>
      </c>
      <c r="N23" s="20">
        <f>SUM(N5:N22)</f>
        <v>13</v>
      </c>
    </row>
  </sheetData>
  <mergeCells count="14">
    <mergeCell ref="C22:E22"/>
    <mergeCell ref="C3:D3"/>
    <mergeCell ref="B3:B4"/>
    <mergeCell ref="A3:A4"/>
    <mergeCell ref="E3:E4"/>
    <mergeCell ref="L3:N3"/>
    <mergeCell ref="A2:N2"/>
    <mergeCell ref="A1:N1"/>
    <mergeCell ref="G3:G4"/>
    <mergeCell ref="K3:K4"/>
    <mergeCell ref="F3:F4"/>
    <mergeCell ref="I3:I4"/>
    <mergeCell ref="J3:J4"/>
    <mergeCell ref="H3:H4"/>
  </mergeCells>
  <pageMargins left="0.11811023622047245" right="0" top="0.35433070866141736" bottom="0.35433070866141736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8E5D-E900-47DF-A077-A77F2B9A5622}">
  <dimension ref="A1:F14"/>
  <sheetViews>
    <sheetView zoomScale="72" zoomScaleNormal="72" workbookViewId="0">
      <selection sqref="A1:F14"/>
    </sheetView>
  </sheetViews>
  <sheetFormatPr defaultColWidth="8.88671875" defaultRowHeight="18" x14ac:dyDescent="0.35"/>
  <cols>
    <col min="1" max="1" width="8.88671875" style="16"/>
    <col min="2" max="2" width="44.44140625" style="16" bestFit="1" customWidth="1"/>
    <col min="3" max="3" width="11.5546875" style="16" bestFit="1" customWidth="1"/>
    <col min="4" max="4" width="11.88671875" style="16" hidden="1" customWidth="1"/>
    <col min="5" max="5" width="13.44140625" style="16" customWidth="1"/>
    <col min="6" max="6" width="10.77734375" style="16" customWidth="1"/>
    <col min="7" max="16384" width="8.88671875" style="16"/>
  </cols>
  <sheetData>
    <row r="1" spans="1:6" x14ac:dyDescent="0.35">
      <c r="A1" s="30" t="s">
        <v>41</v>
      </c>
      <c r="B1" s="30"/>
    </row>
    <row r="2" spans="1:6" x14ac:dyDescent="0.35">
      <c r="A2" s="78" t="s">
        <v>171</v>
      </c>
      <c r="B2" s="78"/>
      <c r="C2" s="78"/>
      <c r="D2" s="78"/>
      <c r="E2" s="78"/>
      <c r="F2" s="78"/>
    </row>
    <row r="3" spans="1:6" ht="37.200000000000003" customHeight="1" x14ac:dyDescent="0.35">
      <c r="A3" s="20" t="s">
        <v>0</v>
      </c>
      <c r="B3" s="20" t="s">
        <v>1</v>
      </c>
      <c r="C3" s="20" t="s">
        <v>77</v>
      </c>
      <c r="D3" s="20" t="s">
        <v>85</v>
      </c>
      <c r="E3" s="20" t="s">
        <v>78</v>
      </c>
      <c r="F3" s="20" t="s">
        <v>79</v>
      </c>
    </row>
    <row r="4" spans="1:6" ht="37.200000000000003" customHeight="1" x14ac:dyDescent="0.35">
      <c r="A4" s="17">
        <v>1</v>
      </c>
      <c r="B4" s="29" t="s">
        <v>69</v>
      </c>
      <c r="C4" s="21">
        <v>9</v>
      </c>
      <c r="D4" s="21">
        <v>6</v>
      </c>
      <c r="E4" s="21">
        <v>9</v>
      </c>
      <c r="F4" s="21"/>
    </row>
    <row r="5" spans="1:6" ht="37.200000000000003" customHeight="1" x14ac:dyDescent="0.35">
      <c r="A5" s="17">
        <v>2</v>
      </c>
      <c r="B5" s="29" t="s">
        <v>70</v>
      </c>
      <c r="C5" s="21">
        <v>200</v>
      </c>
      <c r="D5" s="21">
        <v>165</v>
      </c>
      <c r="E5" s="21">
        <v>242</v>
      </c>
      <c r="F5" s="21"/>
    </row>
    <row r="6" spans="1:6" ht="37.200000000000003" customHeight="1" x14ac:dyDescent="0.35">
      <c r="A6" s="17">
        <v>3</v>
      </c>
      <c r="B6" s="31" t="s">
        <v>81</v>
      </c>
      <c r="C6" s="21">
        <v>50</v>
      </c>
      <c r="D6" s="21">
        <v>36</v>
      </c>
      <c r="E6" s="21">
        <v>55</v>
      </c>
      <c r="F6" s="21"/>
    </row>
    <row r="7" spans="1:6" ht="37.200000000000003" customHeight="1" x14ac:dyDescent="0.35">
      <c r="A7" s="17">
        <v>4</v>
      </c>
      <c r="B7" s="31" t="s">
        <v>71</v>
      </c>
      <c r="C7" s="21">
        <v>20</v>
      </c>
      <c r="D7" s="21">
        <v>10</v>
      </c>
      <c r="E7" s="21">
        <v>13</v>
      </c>
      <c r="F7" s="21"/>
    </row>
    <row r="8" spans="1:6" ht="37.200000000000003" customHeight="1" x14ac:dyDescent="0.35">
      <c r="A8" s="17">
        <v>5</v>
      </c>
      <c r="B8" s="31" t="s">
        <v>72</v>
      </c>
      <c r="C8" s="21">
        <v>10</v>
      </c>
      <c r="D8" s="21">
        <v>10</v>
      </c>
      <c r="E8" s="21">
        <v>13</v>
      </c>
      <c r="F8" s="21"/>
    </row>
    <row r="9" spans="1:6" ht="37.200000000000003" customHeight="1" x14ac:dyDescent="0.35">
      <c r="A9" s="17">
        <v>6</v>
      </c>
      <c r="B9" s="31" t="s">
        <v>73</v>
      </c>
      <c r="C9" s="21">
        <v>3</v>
      </c>
      <c r="D9" s="21">
        <v>4</v>
      </c>
      <c r="E9" s="21">
        <v>3</v>
      </c>
      <c r="F9" s="21"/>
    </row>
    <row r="10" spans="1:6" ht="37.200000000000003" customHeight="1" x14ac:dyDescent="0.35">
      <c r="A10" s="17">
        <v>7</v>
      </c>
      <c r="B10" s="31" t="s">
        <v>74</v>
      </c>
      <c r="C10" s="21">
        <v>3</v>
      </c>
      <c r="D10" s="21">
        <v>4</v>
      </c>
      <c r="E10" s="21">
        <v>1</v>
      </c>
      <c r="F10" s="21"/>
    </row>
    <row r="11" spans="1:6" ht="37.200000000000003" customHeight="1" x14ac:dyDescent="0.35">
      <c r="A11" s="17">
        <v>8</v>
      </c>
      <c r="B11" s="31" t="s">
        <v>75</v>
      </c>
      <c r="C11" s="21">
        <v>2</v>
      </c>
      <c r="D11" s="21">
        <v>1</v>
      </c>
      <c r="E11" s="21">
        <v>2</v>
      </c>
      <c r="F11" s="21"/>
    </row>
    <row r="12" spans="1:6" ht="37.200000000000003" customHeight="1" x14ac:dyDescent="0.35">
      <c r="A12" s="17">
        <v>9</v>
      </c>
      <c r="B12" s="31" t="s">
        <v>82</v>
      </c>
      <c r="C12" s="21">
        <v>4</v>
      </c>
      <c r="D12" s="21">
        <v>4</v>
      </c>
      <c r="E12" s="21">
        <v>1</v>
      </c>
      <c r="F12" s="21"/>
    </row>
    <row r="13" spans="1:6" ht="37.200000000000003" customHeight="1" x14ac:dyDescent="0.35">
      <c r="A13" s="17">
        <v>10</v>
      </c>
      <c r="B13" s="31" t="s">
        <v>80</v>
      </c>
      <c r="C13" s="21">
        <v>7</v>
      </c>
      <c r="D13" s="21">
        <v>10</v>
      </c>
      <c r="E13" s="21">
        <v>9</v>
      </c>
      <c r="F13" s="21"/>
    </row>
    <row r="14" spans="1:6" ht="37.200000000000003" customHeight="1" x14ac:dyDescent="0.35">
      <c r="A14" s="17">
        <v>11</v>
      </c>
      <c r="B14" s="31" t="s">
        <v>76</v>
      </c>
      <c r="C14" s="21">
        <v>5</v>
      </c>
      <c r="D14" s="21">
        <v>5</v>
      </c>
      <c r="E14" s="21">
        <v>4</v>
      </c>
      <c r="F14" s="21"/>
    </row>
  </sheetData>
  <mergeCells count="1">
    <mergeCell ref="A2:F2"/>
  </mergeCells>
  <pageMargins left="0.11811023622047245" right="0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30BE-FD01-46BA-8F89-4DC33ABA3D88}">
  <dimension ref="A1:G23"/>
  <sheetViews>
    <sheetView zoomScale="59" zoomScaleNormal="59" workbookViewId="0">
      <selection activeCell="F6" sqref="F6"/>
    </sheetView>
  </sheetViews>
  <sheetFormatPr defaultRowHeight="14.4" x14ac:dyDescent="0.3"/>
  <cols>
    <col min="2" max="2" width="14.77734375" bestFit="1" customWidth="1"/>
    <col min="3" max="4" width="16.33203125" customWidth="1"/>
    <col min="5" max="5" width="18.44140625" customWidth="1"/>
    <col min="6" max="6" width="16.6640625" customWidth="1"/>
    <col min="7" max="7" width="16.5546875" customWidth="1"/>
  </cols>
  <sheetData>
    <row r="1" spans="1:7" ht="24.6" customHeight="1" x14ac:dyDescent="0.3">
      <c r="A1" s="72" t="s">
        <v>177</v>
      </c>
      <c r="B1" s="72"/>
      <c r="C1" s="72"/>
      <c r="D1" s="72"/>
      <c r="E1" s="72"/>
      <c r="F1" s="72"/>
      <c r="G1" s="72"/>
    </row>
    <row r="2" spans="1:7" ht="18" x14ac:dyDescent="0.35">
      <c r="A2" s="71" t="s">
        <v>172</v>
      </c>
      <c r="B2" s="71"/>
      <c r="C2" s="71"/>
      <c r="D2" s="71"/>
      <c r="E2" s="71"/>
      <c r="F2" s="71"/>
      <c r="G2" s="71"/>
    </row>
    <row r="3" spans="1:7" ht="69.599999999999994" x14ac:dyDescent="0.3">
      <c r="A3" s="20" t="s">
        <v>0</v>
      </c>
      <c r="B3" s="20" t="s">
        <v>1</v>
      </c>
      <c r="C3" s="44" t="s">
        <v>173</v>
      </c>
      <c r="D3" s="44" t="s">
        <v>178</v>
      </c>
      <c r="E3" s="44" t="s">
        <v>174</v>
      </c>
      <c r="F3" s="44" t="s">
        <v>179</v>
      </c>
      <c r="G3" s="44" t="s">
        <v>175</v>
      </c>
    </row>
    <row r="4" spans="1:7" ht="24.6" customHeight="1" x14ac:dyDescent="0.3">
      <c r="A4" s="17">
        <v>1</v>
      </c>
      <c r="B4" s="18" t="s">
        <v>3</v>
      </c>
      <c r="C4" s="40">
        <v>36</v>
      </c>
      <c r="D4" s="40">
        <v>31</v>
      </c>
      <c r="E4" s="40">
        <f>C4*40%</f>
        <v>14.4</v>
      </c>
      <c r="F4" s="40">
        <f>C4-D4</f>
        <v>5</v>
      </c>
      <c r="G4" s="40">
        <f>C4-E4</f>
        <v>21.6</v>
      </c>
    </row>
    <row r="5" spans="1:7" ht="24.6" customHeight="1" x14ac:dyDescent="0.3">
      <c r="A5" s="17">
        <v>2</v>
      </c>
      <c r="B5" s="18" t="s">
        <v>4</v>
      </c>
      <c r="C5" s="40">
        <v>13</v>
      </c>
      <c r="D5" s="40">
        <v>13</v>
      </c>
      <c r="E5" s="40">
        <f t="shared" ref="E5:E20" si="0">C5*40%</f>
        <v>5.2</v>
      </c>
      <c r="F5" s="40">
        <f t="shared" ref="F5:F20" si="1">C5-D5</f>
        <v>0</v>
      </c>
      <c r="G5" s="40">
        <f t="shared" ref="G5:G20" si="2">C5-E5</f>
        <v>7.8</v>
      </c>
    </row>
    <row r="6" spans="1:7" ht="24.6" customHeight="1" x14ac:dyDescent="0.3">
      <c r="A6" s="17">
        <v>3</v>
      </c>
      <c r="B6" s="18" t="s">
        <v>5</v>
      </c>
      <c r="C6" s="40">
        <v>16</v>
      </c>
      <c r="D6" s="40">
        <v>16</v>
      </c>
      <c r="E6" s="40">
        <f t="shared" si="0"/>
        <v>6.4</v>
      </c>
      <c r="F6" s="40">
        <f t="shared" si="1"/>
        <v>0</v>
      </c>
      <c r="G6" s="40">
        <f t="shared" si="2"/>
        <v>9.6</v>
      </c>
    </row>
    <row r="7" spans="1:7" ht="24.6" customHeight="1" x14ac:dyDescent="0.3">
      <c r="A7" s="17">
        <v>4</v>
      </c>
      <c r="B7" s="18" t="s">
        <v>6</v>
      </c>
      <c r="C7" s="40">
        <v>38</v>
      </c>
      <c r="D7" s="40">
        <v>39</v>
      </c>
      <c r="E7" s="40">
        <f t="shared" si="0"/>
        <v>15.200000000000001</v>
      </c>
      <c r="F7" s="40">
        <f t="shared" si="1"/>
        <v>-1</v>
      </c>
      <c r="G7" s="40">
        <f t="shared" si="2"/>
        <v>22.799999999999997</v>
      </c>
    </row>
    <row r="8" spans="1:7" ht="24.6" customHeight="1" x14ac:dyDescent="0.3">
      <c r="A8" s="17">
        <v>5</v>
      </c>
      <c r="B8" s="18" t="s">
        <v>7</v>
      </c>
      <c r="C8" s="40">
        <v>67</v>
      </c>
      <c r="D8" s="40">
        <v>72</v>
      </c>
      <c r="E8" s="40">
        <f t="shared" si="0"/>
        <v>26.8</v>
      </c>
      <c r="F8" s="40">
        <f t="shared" si="1"/>
        <v>-5</v>
      </c>
      <c r="G8" s="40">
        <f t="shared" si="2"/>
        <v>40.200000000000003</v>
      </c>
    </row>
    <row r="9" spans="1:7" ht="24.6" customHeight="1" x14ac:dyDescent="0.3">
      <c r="A9" s="17">
        <v>6</v>
      </c>
      <c r="B9" s="18" t="s">
        <v>8</v>
      </c>
      <c r="C9" s="40">
        <v>25</v>
      </c>
      <c r="D9" s="40">
        <v>28</v>
      </c>
      <c r="E9" s="40">
        <f t="shared" si="0"/>
        <v>10</v>
      </c>
      <c r="F9" s="40">
        <f t="shared" si="1"/>
        <v>-3</v>
      </c>
      <c r="G9" s="40">
        <f t="shared" si="2"/>
        <v>15</v>
      </c>
    </row>
    <row r="10" spans="1:7" ht="24.6" customHeight="1" x14ac:dyDescent="0.3">
      <c r="A10" s="17">
        <v>7</v>
      </c>
      <c r="B10" s="18" t="s">
        <v>9</v>
      </c>
      <c r="C10" s="40">
        <v>16</v>
      </c>
      <c r="D10" s="40">
        <v>5</v>
      </c>
      <c r="E10" s="40">
        <f t="shared" si="0"/>
        <v>6.4</v>
      </c>
      <c r="F10" s="40">
        <f t="shared" si="1"/>
        <v>11</v>
      </c>
      <c r="G10" s="40">
        <f t="shared" si="2"/>
        <v>9.6</v>
      </c>
    </row>
    <row r="11" spans="1:7" ht="24.6" customHeight="1" x14ac:dyDescent="0.3">
      <c r="A11" s="17">
        <v>8</v>
      </c>
      <c r="B11" s="18" t="s">
        <v>10</v>
      </c>
      <c r="C11" s="40">
        <v>22</v>
      </c>
      <c r="D11" s="40">
        <v>17</v>
      </c>
      <c r="E11" s="40">
        <f t="shared" si="0"/>
        <v>8.8000000000000007</v>
      </c>
      <c r="F11" s="40">
        <f t="shared" si="1"/>
        <v>5</v>
      </c>
      <c r="G11" s="40">
        <f t="shared" si="2"/>
        <v>13.2</v>
      </c>
    </row>
    <row r="12" spans="1:7" ht="24.6" customHeight="1" x14ac:dyDescent="0.3">
      <c r="A12" s="17">
        <v>9</v>
      </c>
      <c r="B12" s="18" t="s">
        <v>11</v>
      </c>
      <c r="C12" s="40">
        <v>33</v>
      </c>
      <c r="D12" s="40">
        <v>34</v>
      </c>
      <c r="E12" s="40">
        <f t="shared" si="0"/>
        <v>13.200000000000001</v>
      </c>
      <c r="F12" s="40">
        <f t="shared" si="1"/>
        <v>-1</v>
      </c>
      <c r="G12" s="40">
        <f t="shared" si="2"/>
        <v>19.799999999999997</v>
      </c>
    </row>
    <row r="13" spans="1:7" ht="24.6" customHeight="1" x14ac:dyDescent="0.3">
      <c r="A13" s="17">
        <v>10</v>
      </c>
      <c r="B13" s="18" t="s">
        <v>12</v>
      </c>
      <c r="C13" s="40">
        <v>28</v>
      </c>
      <c r="D13" s="40">
        <v>30</v>
      </c>
      <c r="E13" s="40">
        <f t="shared" si="0"/>
        <v>11.200000000000001</v>
      </c>
      <c r="F13" s="40">
        <f t="shared" si="1"/>
        <v>-2</v>
      </c>
      <c r="G13" s="40">
        <f t="shared" si="2"/>
        <v>16.799999999999997</v>
      </c>
    </row>
    <row r="14" spans="1:7" ht="24.6" customHeight="1" x14ac:dyDescent="0.3">
      <c r="A14" s="17">
        <v>11</v>
      </c>
      <c r="B14" s="18" t="s">
        <v>13</v>
      </c>
      <c r="C14" s="40">
        <v>36</v>
      </c>
      <c r="D14" s="40">
        <v>35</v>
      </c>
      <c r="E14" s="40">
        <f t="shared" si="0"/>
        <v>14.4</v>
      </c>
      <c r="F14" s="40">
        <f t="shared" si="1"/>
        <v>1</v>
      </c>
      <c r="G14" s="40">
        <f t="shared" si="2"/>
        <v>21.6</v>
      </c>
    </row>
    <row r="15" spans="1:7" ht="24.6" customHeight="1" x14ac:dyDescent="0.3">
      <c r="A15" s="17">
        <v>12</v>
      </c>
      <c r="B15" s="18" t="s">
        <v>14</v>
      </c>
      <c r="C15" s="40">
        <v>38</v>
      </c>
      <c r="D15" s="40">
        <v>37</v>
      </c>
      <c r="E15" s="40">
        <f t="shared" si="0"/>
        <v>15.200000000000001</v>
      </c>
      <c r="F15" s="40">
        <f t="shared" si="1"/>
        <v>1</v>
      </c>
      <c r="G15" s="40">
        <f t="shared" si="2"/>
        <v>22.799999999999997</v>
      </c>
    </row>
    <row r="16" spans="1:7" ht="24.6" customHeight="1" x14ac:dyDescent="0.3">
      <c r="A16" s="17">
        <v>13</v>
      </c>
      <c r="B16" s="18" t="s">
        <v>15</v>
      </c>
      <c r="C16" s="40">
        <v>10</v>
      </c>
      <c r="D16" s="40">
        <v>12</v>
      </c>
      <c r="E16" s="40">
        <f t="shared" si="0"/>
        <v>4</v>
      </c>
      <c r="F16" s="40">
        <f t="shared" si="1"/>
        <v>-2</v>
      </c>
      <c r="G16" s="40">
        <f t="shared" si="2"/>
        <v>6</v>
      </c>
    </row>
    <row r="17" spans="1:7" ht="24.6" customHeight="1" x14ac:dyDescent="0.3">
      <c r="A17" s="17">
        <v>14</v>
      </c>
      <c r="B17" s="18" t="s">
        <v>16</v>
      </c>
      <c r="C17" s="40">
        <v>16</v>
      </c>
      <c r="D17" s="40">
        <v>15</v>
      </c>
      <c r="E17" s="40">
        <f>C17*40%</f>
        <v>6.4</v>
      </c>
      <c r="F17" s="40">
        <f t="shared" si="1"/>
        <v>1</v>
      </c>
      <c r="G17" s="40">
        <f t="shared" si="2"/>
        <v>9.6</v>
      </c>
    </row>
    <row r="18" spans="1:7" ht="24.6" customHeight="1" x14ac:dyDescent="0.3">
      <c r="A18" s="17">
        <v>15</v>
      </c>
      <c r="B18" s="18" t="s">
        <v>17</v>
      </c>
      <c r="C18" s="40">
        <v>35</v>
      </c>
      <c r="D18" s="40">
        <v>34</v>
      </c>
      <c r="E18" s="40">
        <f t="shared" si="0"/>
        <v>14</v>
      </c>
      <c r="F18" s="40">
        <f t="shared" si="1"/>
        <v>1</v>
      </c>
      <c r="G18" s="40">
        <f t="shared" si="2"/>
        <v>21</v>
      </c>
    </row>
    <row r="19" spans="1:7" ht="24.6" customHeight="1" x14ac:dyDescent="0.3">
      <c r="A19" s="17">
        <v>16</v>
      </c>
      <c r="B19" s="18" t="s">
        <v>18</v>
      </c>
      <c r="C19" s="40">
        <v>17</v>
      </c>
      <c r="D19" s="40">
        <v>12</v>
      </c>
      <c r="E19" s="40">
        <f t="shared" si="0"/>
        <v>6.8000000000000007</v>
      </c>
      <c r="F19" s="40">
        <f t="shared" si="1"/>
        <v>5</v>
      </c>
      <c r="G19" s="40">
        <f t="shared" si="2"/>
        <v>10.199999999999999</v>
      </c>
    </row>
    <row r="20" spans="1:7" ht="24.6" customHeight="1" x14ac:dyDescent="0.3">
      <c r="A20" s="17">
        <v>17</v>
      </c>
      <c r="B20" s="18" t="s">
        <v>19</v>
      </c>
      <c r="C20" s="40">
        <v>87</v>
      </c>
      <c r="D20" s="40">
        <v>86</v>
      </c>
      <c r="E20" s="40">
        <f t="shared" si="0"/>
        <v>34.800000000000004</v>
      </c>
      <c r="F20" s="40">
        <f t="shared" si="1"/>
        <v>1</v>
      </c>
      <c r="G20" s="40">
        <f t="shared" si="2"/>
        <v>52.199999999999996</v>
      </c>
    </row>
    <row r="21" spans="1:7" ht="24.6" customHeight="1" x14ac:dyDescent="0.3">
      <c r="A21" s="18"/>
      <c r="B21" s="19" t="s">
        <v>2</v>
      </c>
      <c r="C21" s="41">
        <f>SUM(C4:C20)</f>
        <v>533</v>
      </c>
      <c r="D21" s="41">
        <f>SUM(D4:D20)</f>
        <v>516</v>
      </c>
      <c r="E21" s="41">
        <f t="shared" ref="E21:G21" si="3">SUM(E4:E20)</f>
        <v>213.20000000000002</v>
      </c>
      <c r="F21" s="41">
        <f t="shared" si="3"/>
        <v>17</v>
      </c>
      <c r="G21" s="41">
        <f t="shared" si="3"/>
        <v>319.79999999999995</v>
      </c>
    </row>
    <row r="23" spans="1:7" ht="98.4" customHeight="1" x14ac:dyDescent="0.35">
      <c r="A23" s="79" t="s">
        <v>176</v>
      </c>
      <c r="B23" s="79"/>
      <c r="C23" s="79"/>
      <c r="D23" s="79"/>
      <c r="E23" s="79"/>
    </row>
  </sheetData>
  <mergeCells count="3">
    <mergeCell ref="A23:E23"/>
    <mergeCell ref="A1:G1"/>
    <mergeCell ref="A2:G2"/>
  </mergeCells>
  <pageMargins left="0.2" right="0.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5C7B-0055-47B9-99D5-750BDFB0F326}">
  <dimension ref="A1:F19"/>
  <sheetViews>
    <sheetView workbookViewId="0">
      <selection activeCell="J5" sqref="J5"/>
    </sheetView>
  </sheetViews>
  <sheetFormatPr defaultRowHeight="14.4" x14ac:dyDescent="0.3"/>
  <cols>
    <col min="1" max="1" width="7.109375" customWidth="1"/>
    <col min="2" max="2" width="52.21875" bestFit="1" customWidth="1"/>
    <col min="3" max="3" width="22.77734375" customWidth="1"/>
    <col min="4" max="4" width="24.5546875" customWidth="1"/>
    <col min="5" max="5" width="25.6640625" customWidth="1"/>
    <col min="6" max="6" width="9.77734375" bestFit="1" customWidth="1"/>
  </cols>
  <sheetData>
    <row r="1" spans="1:6" ht="18" customHeight="1" x14ac:dyDescent="0.3">
      <c r="A1" s="72" t="s">
        <v>180</v>
      </c>
      <c r="B1" s="72"/>
      <c r="C1" s="72"/>
      <c r="D1" s="72"/>
      <c r="E1" s="72"/>
      <c r="F1" s="72"/>
    </row>
    <row r="2" spans="1:6" ht="18" x14ac:dyDescent="0.35">
      <c r="A2" s="78" t="s">
        <v>189</v>
      </c>
      <c r="B2" s="78"/>
      <c r="C2" s="78"/>
      <c r="D2" s="78"/>
      <c r="E2" s="78"/>
      <c r="F2" s="78"/>
    </row>
    <row r="3" spans="1:6" ht="69.599999999999994" x14ac:dyDescent="0.3">
      <c r="A3" s="20" t="s">
        <v>0</v>
      </c>
      <c r="B3" s="20" t="s">
        <v>1</v>
      </c>
      <c r="C3" s="44" t="s">
        <v>181</v>
      </c>
      <c r="D3" s="44" t="s">
        <v>182</v>
      </c>
      <c r="E3" s="44" t="s">
        <v>183</v>
      </c>
      <c r="F3" s="20" t="s">
        <v>79</v>
      </c>
    </row>
    <row r="4" spans="1:6" s="51" customFormat="1" ht="18" x14ac:dyDescent="0.3">
      <c r="A4" s="17">
        <v>1</v>
      </c>
      <c r="B4" s="29" t="s">
        <v>69</v>
      </c>
      <c r="C4" s="26">
        <v>9</v>
      </c>
      <c r="D4" s="26">
        <v>3</v>
      </c>
      <c r="E4" s="26">
        <v>0</v>
      </c>
      <c r="F4" s="26"/>
    </row>
    <row r="5" spans="1:6" s="51" customFormat="1" ht="18" x14ac:dyDescent="0.3">
      <c r="A5" s="17">
        <v>2</v>
      </c>
      <c r="B5" s="29" t="s">
        <v>70</v>
      </c>
      <c r="C5" s="26">
        <v>693</v>
      </c>
      <c r="D5" s="26">
        <v>285</v>
      </c>
      <c r="E5" s="26">
        <v>126</v>
      </c>
      <c r="F5" s="26"/>
    </row>
    <row r="6" spans="1:6" s="51" customFormat="1" ht="18" x14ac:dyDescent="0.35">
      <c r="A6" s="17">
        <v>3</v>
      </c>
      <c r="B6" s="52" t="s">
        <v>81</v>
      </c>
      <c r="C6" s="26">
        <v>103</v>
      </c>
      <c r="D6" s="26">
        <v>49</v>
      </c>
      <c r="E6" s="26">
        <v>8</v>
      </c>
      <c r="F6" s="26"/>
    </row>
    <row r="7" spans="1:6" s="51" customFormat="1" ht="18" x14ac:dyDescent="0.35">
      <c r="A7" s="17">
        <v>4</v>
      </c>
      <c r="B7" s="52" t="s">
        <v>71</v>
      </c>
      <c r="C7" s="26">
        <v>25</v>
      </c>
      <c r="D7" s="26">
        <v>19</v>
      </c>
      <c r="E7" s="26">
        <v>11</v>
      </c>
      <c r="F7" s="26"/>
    </row>
    <row r="8" spans="1:6" s="51" customFormat="1" ht="18" x14ac:dyDescent="0.35">
      <c r="A8" s="17">
        <v>5</v>
      </c>
      <c r="B8" s="52" t="s">
        <v>72</v>
      </c>
      <c r="C8" s="26">
        <v>25</v>
      </c>
      <c r="D8" s="26">
        <v>19</v>
      </c>
      <c r="E8" s="26">
        <v>11</v>
      </c>
      <c r="F8" s="26"/>
    </row>
    <row r="9" spans="1:6" s="51" customFormat="1" ht="18" x14ac:dyDescent="0.35">
      <c r="A9" s="17">
        <v>6</v>
      </c>
      <c r="B9" s="52" t="s">
        <v>73</v>
      </c>
      <c r="C9" s="26">
        <v>3</v>
      </c>
      <c r="D9" s="26">
        <v>3</v>
      </c>
      <c r="E9" s="26">
        <v>3</v>
      </c>
      <c r="F9" s="26"/>
    </row>
    <row r="10" spans="1:6" s="51" customFormat="1" ht="18" x14ac:dyDescent="0.35">
      <c r="A10" s="17">
        <v>7</v>
      </c>
      <c r="B10" s="52" t="s">
        <v>74</v>
      </c>
      <c r="C10" s="26">
        <v>2</v>
      </c>
      <c r="D10" s="26">
        <v>2</v>
      </c>
      <c r="E10" s="26">
        <v>2</v>
      </c>
      <c r="F10" s="26"/>
    </row>
    <row r="11" spans="1:6" s="51" customFormat="1" ht="18" x14ac:dyDescent="0.35">
      <c r="A11" s="17">
        <v>8</v>
      </c>
      <c r="B11" s="52" t="s">
        <v>75</v>
      </c>
      <c r="C11" s="26">
        <v>2</v>
      </c>
      <c r="D11" s="26">
        <v>2</v>
      </c>
      <c r="E11" s="26">
        <v>2</v>
      </c>
      <c r="F11" s="26"/>
    </row>
    <row r="12" spans="1:6" s="51" customFormat="1" ht="18" x14ac:dyDescent="0.35">
      <c r="A12" s="17">
        <v>9</v>
      </c>
      <c r="B12" s="52" t="s">
        <v>82</v>
      </c>
      <c r="C12" s="26">
        <v>3</v>
      </c>
      <c r="D12" s="26">
        <v>2</v>
      </c>
      <c r="E12" s="26">
        <v>2</v>
      </c>
      <c r="F12" s="26"/>
    </row>
    <row r="13" spans="1:6" s="51" customFormat="1" ht="18" x14ac:dyDescent="0.35">
      <c r="A13" s="17">
        <v>10</v>
      </c>
      <c r="B13" s="52" t="s">
        <v>80</v>
      </c>
      <c r="C13" s="26">
        <v>12</v>
      </c>
      <c r="D13" s="26">
        <v>11</v>
      </c>
      <c r="E13" s="26">
        <v>7</v>
      </c>
      <c r="F13" s="26"/>
    </row>
    <row r="14" spans="1:6" s="51" customFormat="1" ht="18" x14ac:dyDescent="0.35">
      <c r="A14" s="17">
        <v>11</v>
      </c>
      <c r="B14" s="52" t="s">
        <v>76</v>
      </c>
      <c r="C14" s="26">
        <v>4</v>
      </c>
      <c r="D14" s="26">
        <v>4</v>
      </c>
      <c r="E14" s="26">
        <v>4</v>
      </c>
      <c r="F14" s="26"/>
    </row>
    <row r="15" spans="1:6" ht="18" x14ac:dyDescent="0.35">
      <c r="A15" s="80">
        <v>12</v>
      </c>
      <c r="B15" s="52" t="s">
        <v>184</v>
      </c>
      <c r="C15" s="55" t="s">
        <v>203</v>
      </c>
      <c r="D15" s="55" t="s">
        <v>204</v>
      </c>
      <c r="E15" s="55" t="s">
        <v>190</v>
      </c>
      <c r="F15" s="53"/>
    </row>
    <row r="16" spans="1:6" ht="18" x14ac:dyDescent="0.35">
      <c r="A16" s="80"/>
      <c r="B16" s="31" t="s">
        <v>185</v>
      </c>
      <c r="C16" s="26" t="s">
        <v>199</v>
      </c>
      <c r="D16" s="26" t="s">
        <v>195</v>
      </c>
      <c r="E16" s="26" t="s">
        <v>191</v>
      </c>
      <c r="F16" s="31"/>
    </row>
    <row r="17" spans="1:6" ht="54" x14ac:dyDescent="0.35">
      <c r="A17" s="80"/>
      <c r="B17" s="54" t="s">
        <v>186</v>
      </c>
      <c r="C17" s="26" t="s">
        <v>201</v>
      </c>
      <c r="D17" s="26" t="s">
        <v>198</v>
      </c>
      <c r="E17" s="26" t="s">
        <v>192</v>
      </c>
      <c r="F17" s="31"/>
    </row>
    <row r="18" spans="1:6" ht="18" x14ac:dyDescent="0.35">
      <c r="A18" s="80"/>
      <c r="B18" s="52" t="s">
        <v>187</v>
      </c>
      <c r="C18" s="26" t="s">
        <v>202</v>
      </c>
      <c r="D18" s="26" t="s">
        <v>197</v>
      </c>
      <c r="E18" s="26" t="s">
        <v>193</v>
      </c>
      <c r="F18" s="31"/>
    </row>
    <row r="19" spans="1:6" ht="18" x14ac:dyDescent="0.35">
      <c r="A19" s="80"/>
      <c r="B19" s="52" t="s">
        <v>188</v>
      </c>
      <c r="C19" s="53" t="s">
        <v>200</v>
      </c>
      <c r="D19" s="53" t="s">
        <v>196</v>
      </c>
      <c r="E19" s="53" t="s">
        <v>194</v>
      </c>
      <c r="F19" s="31"/>
    </row>
  </sheetData>
  <mergeCells count="3">
    <mergeCell ref="A2:F2"/>
    <mergeCell ref="A1:F1"/>
    <mergeCell ref="A15:A19"/>
  </mergeCells>
  <pageMargins left="0.2" right="0.2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4167-98D8-456D-BF88-1E239D14651A}">
  <dimension ref="A1:G14"/>
  <sheetViews>
    <sheetView zoomScale="76" zoomScaleNormal="76" workbookViewId="0">
      <selection activeCell="F10" sqref="F10"/>
    </sheetView>
  </sheetViews>
  <sheetFormatPr defaultColWidth="8.88671875" defaultRowHeight="18" x14ac:dyDescent="0.35"/>
  <cols>
    <col min="1" max="1" width="8.88671875" style="16"/>
    <col min="2" max="2" width="44.44140625" style="16" bestFit="1" customWidth="1"/>
    <col min="3" max="3" width="11.5546875" style="16" hidden="1" customWidth="1"/>
    <col min="4" max="4" width="20.88671875" style="16" customWidth="1"/>
    <col min="5" max="5" width="23.44140625" style="16" hidden="1" customWidth="1"/>
    <col min="6" max="6" width="18" style="16" customWidth="1"/>
    <col min="7" max="7" width="15.5546875" style="16" customWidth="1"/>
    <col min="8" max="16384" width="8.88671875" style="16"/>
  </cols>
  <sheetData>
    <row r="1" spans="1:7" x14ac:dyDescent="0.35">
      <c r="A1" s="72" t="s">
        <v>103</v>
      </c>
      <c r="B1" s="72"/>
      <c r="C1" s="72"/>
      <c r="D1" s="72"/>
      <c r="E1" s="72"/>
      <c r="F1" s="72"/>
      <c r="G1" s="72"/>
    </row>
    <row r="2" spans="1:7" x14ac:dyDescent="0.35">
      <c r="A2" s="78" t="s">
        <v>167</v>
      </c>
      <c r="B2" s="78"/>
      <c r="C2" s="78"/>
      <c r="D2" s="78"/>
      <c r="E2" s="78"/>
      <c r="F2" s="78"/>
      <c r="G2" s="78"/>
    </row>
    <row r="3" spans="1:7" ht="37.200000000000003" customHeight="1" x14ac:dyDescent="0.35">
      <c r="A3" s="20" t="s">
        <v>0</v>
      </c>
      <c r="B3" s="20" t="s">
        <v>1</v>
      </c>
      <c r="C3" s="20" t="s">
        <v>162</v>
      </c>
      <c r="D3" s="20" t="s">
        <v>163</v>
      </c>
      <c r="E3" s="44" t="s">
        <v>164</v>
      </c>
      <c r="F3" s="20" t="s">
        <v>78</v>
      </c>
      <c r="G3" s="20" t="s">
        <v>79</v>
      </c>
    </row>
    <row r="4" spans="1:7" ht="37.200000000000003" customHeight="1" x14ac:dyDescent="0.35">
      <c r="A4" s="17">
        <v>1</v>
      </c>
      <c r="B4" s="29" t="s">
        <v>69</v>
      </c>
      <c r="C4" s="21">
        <v>6</v>
      </c>
      <c r="D4" s="21">
        <v>3</v>
      </c>
      <c r="E4" s="21">
        <f>D4+C4</f>
        <v>9</v>
      </c>
      <c r="F4" s="20">
        <v>1</v>
      </c>
      <c r="G4" s="21"/>
    </row>
    <row r="5" spans="1:7" ht="37.200000000000003" customHeight="1" x14ac:dyDescent="0.35">
      <c r="A5" s="17">
        <v>2</v>
      </c>
      <c r="B5" s="29" t="s">
        <v>70</v>
      </c>
      <c r="C5" s="21">
        <v>100</v>
      </c>
      <c r="D5" s="21">
        <v>100</v>
      </c>
      <c r="E5" s="21">
        <f t="shared" ref="E5:E14" si="0">D5+C5</f>
        <v>200</v>
      </c>
      <c r="F5" s="20">
        <v>50</v>
      </c>
      <c r="G5" s="21"/>
    </row>
    <row r="6" spans="1:7" ht="37.200000000000003" customHeight="1" x14ac:dyDescent="0.35">
      <c r="A6" s="17">
        <v>3</v>
      </c>
      <c r="B6" s="31" t="s">
        <v>81</v>
      </c>
      <c r="C6" s="21">
        <v>25</v>
      </c>
      <c r="D6" s="21">
        <v>25</v>
      </c>
      <c r="E6" s="21">
        <f t="shared" si="0"/>
        <v>50</v>
      </c>
      <c r="F6" s="21">
        <v>10</v>
      </c>
      <c r="G6" s="21"/>
    </row>
    <row r="7" spans="1:7" ht="37.200000000000003" customHeight="1" x14ac:dyDescent="0.35">
      <c r="A7" s="17">
        <v>4</v>
      </c>
      <c r="B7" s="31" t="s">
        <v>71</v>
      </c>
      <c r="C7" s="21">
        <v>10</v>
      </c>
      <c r="D7" s="21">
        <v>10</v>
      </c>
      <c r="E7" s="21">
        <f t="shared" si="0"/>
        <v>20</v>
      </c>
      <c r="F7" s="20">
        <v>2</v>
      </c>
      <c r="G7" s="21"/>
    </row>
    <row r="8" spans="1:7" ht="37.200000000000003" customHeight="1" x14ac:dyDescent="0.35">
      <c r="A8" s="17">
        <v>5</v>
      </c>
      <c r="B8" s="31" t="s">
        <v>72</v>
      </c>
      <c r="C8" s="21">
        <v>5</v>
      </c>
      <c r="D8" s="21">
        <v>5</v>
      </c>
      <c r="E8" s="21">
        <f t="shared" si="0"/>
        <v>10</v>
      </c>
      <c r="F8" s="20">
        <v>5</v>
      </c>
      <c r="G8" s="21"/>
    </row>
    <row r="9" spans="1:7" ht="37.200000000000003" customHeight="1" x14ac:dyDescent="0.35">
      <c r="A9" s="17">
        <v>6</v>
      </c>
      <c r="B9" s="31" t="s">
        <v>73</v>
      </c>
      <c r="C9" s="21">
        <v>3</v>
      </c>
      <c r="D9" s="21">
        <v>0</v>
      </c>
      <c r="E9" s="21">
        <f t="shared" si="0"/>
        <v>3</v>
      </c>
      <c r="F9" s="20">
        <v>0</v>
      </c>
      <c r="G9" s="21"/>
    </row>
    <row r="10" spans="1:7" ht="37.200000000000003" customHeight="1" x14ac:dyDescent="0.35">
      <c r="A10" s="17">
        <v>7</v>
      </c>
      <c r="B10" s="31" t="s">
        <v>74</v>
      </c>
      <c r="C10" s="21">
        <v>2</v>
      </c>
      <c r="D10" s="21">
        <v>1</v>
      </c>
      <c r="E10" s="21">
        <f t="shared" si="0"/>
        <v>3</v>
      </c>
      <c r="F10" s="21">
        <v>0</v>
      </c>
      <c r="G10" s="21"/>
    </row>
    <row r="11" spans="1:7" ht="37.200000000000003" customHeight="1" x14ac:dyDescent="0.35">
      <c r="A11" s="17">
        <v>8</v>
      </c>
      <c r="B11" s="31" t="s">
        <v>75</v>
      </c>
      <c r="C11" s="21">
        <v>1</v>
      </c>
      <c r="D11" s="21">
        <v>1</v>
      </c>
      <c r="E11" s="21">
        <f t="shared" si="0"/>
        <v>2</v>
      </c>
      <c r="F11" s="21">
        <v>0</v>
      </c>
      <c r="G11" s="21"/>
    </row>
    <row r="12" spans="1:7" ht="37.200000000000003" customHeight="1" x14ac:dyDescent="0.35">
      <c r="A12" s="17">
        <v>9</v>
      </c>
      <c r="B12" s="31" t="s">
        <v>82</v>
      </c>
      <c r="C12" s="21">
        <v>3</v>
      </c>
      <c r="D12" s="21">
        <v>1</v>
      </c>
      <c r="E12" s="21">
        <f t="shared" si="0"/>
        <v>4</v>
      </c>
      <c r="F12" s="21">
        <v>0</v>
      </c>
      <c r="G12" s="21"/>
    </row>
    <row r="13" spans="1:7" ht="37.200000000000003" customHeight="1" x14ac:dyDescent="0.35">
      <c r="A13" s="17">
        <v>10</v>
      </c>
      <c r="B13" s="31" t="s">
        <v>80</v>
      </c>
      <c r="C13" s="21">
        <v>4</v>
      </c>
      <c r="D13" s="21">
        <v>3</v>
      </c>
      <c r="E13" s="21">
        <f t="shared" si="0"/>
        <v>7</v>
      </c>
      <c r="F13" s="20">
        <v>1</v>
      </c>
      <c r="G13" s="21"/>
    </row>
    <row r="14" spans="1:7" ht="37.200000000000003" customHeight="1" x14ac:dyDescent="0.35">
      <c r="A14" s="17">
        <v>11</v>
      </c>
      <c r="B14" s="31" t="s">
        <v>76</v>
      </c>
      <c r="C14" s="21">
        <v>3</v>
      </c>
      <c r="D14" s="21">
        <v>2</v>
      </c>
      <c r="E14" s="21">
        <f t="shared" si="0"/>
        <v>5</v>
      </c>
      <c r="F14" s="20">
        <v>0</v>
      </c>
      <c r="G14" s="21"/>
    </row>
  </sheetData>
  <mergeCells count="2">
    <mergeCell ref="A2:G2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963D-FFC3-4FDF-B346-2B64C2724AF6}">
  <dimension ref="A1:F14"/>
  <sheetViews>
    <sheetView workbookViewId="0">
      <selection activeCell="B9" sqref="B9"/>
    </sheetView>
  </sheetViews>
  <sheetFormatPr defaultRowHeight="14.4" x14ac:dyDescent="0.3"/>
  <cols>
    <col min="2" max="2" width="44.44140625" bestFit="1" customWidth="1"/>
    <col min="3" max="3" width="14.77734375" customWidth="1"/>
    <col min="4" max="4" width="11.88671875" hidden="1" customWidth="1"/>
    <col min="5" max="5" width="12.5546875" customWidth="1"/>
    <col min="6" max="6" width="11.44140625" customWidth="1"/>
  </cols>
  <sheetData>
    <row r="1" spans="1:6" ht="18" x14ac:dyDescent="0.35">
      <c r="A1" s="30" t="s">
        <v>121</v>
      </c>
      <c r="B1" s="30"/>
      <c r="C1" s="16"/>
      <c r="D1" s="16"/>
      <c r="E1" s="16"/>
      <c r="F1" s="16"/>
    </row>
    <row r="2" spans="1:6" ht="18" x14ac:dyDescent="0.35">
      <c r="A2" s="78" t="s">
        <v>122</v>
      </c>
      <c r="B2" s="78"/>
      <c r="C2" s="78"/>
      <c r="D2" s="78"/>
      <c r="E2" s="78"/>
      <c r="F2" s="78"/>
    </row>
    <row r="3" spans="1:6" ht="27.6" customHeight="1" x14ac:dyDescent="0.3">
      <c r="A3" s="20" t="s">
        <v>0</v>
      </c>
      <c r="B3" s="20" t="s">
        <v>1</v>
      </c>
      <c r="C3" s="20" t="s">
        <v>77</v>
      </c>
      <c r="D3" s="20" t="s">
        <v>85</v>
      </c>
      <c r="E3" s="20" t="s">
        <v>78</v>
      </c>
      <c r="F3" s="20" t="s">
        <v>79</v>
      </c>
    </row>
    <row r="4" spans="1:6" ht="27.6" customHeight="1" x14ac:dyDescent="0.3">
      <c r="A4" s="17">
        <v>1</v>
      </c>
      <c r="B4" s="29" t="s">
        <v>69</v>
      </c>
      <c r="C4" s="21">
        <v>3</v>
      </c>
      <c r="D4" s="21">
        <v>6</v>
      </c>
      <c r="E4" s="21">
        <v>0</v>
      </c>
      <c r="F4" s="21"/>
    </row>
    <row r="5" spans="1:6" ht="27.6" customHeight="1" x14ac:dyDescent="0.3">
      <c r="A5" s="17">
        <v>2</v>
      </c>
      <c r="B5" s="29" t="s">
        <v>70</v>
      </c>
      <c r="C5" s="21">
        <v>100</v>
      </c>
      <c r="D5" s="21">
        <v>165</v>
      </c>
      <c r="E5" s="21">
        <v>29</v>
      </c>
      <c r="F5" s="21"/>
    </row>
    <row r="6" spans="1:6" ht="27.6" customHeight="1" x14ac:dyDescent="0.35">
      <c r="A6" s="17">
        <v>3</v>
      </c>
      <c r="B6" s="31" t="s">
        <v>81</v>
      </c>
      <c r="C6" s="21">
        <v>25</v>
      </c>
      <c r="D6" s="21">
        <v>36</v>
      </c>
      <c r="E6" s="21">
        <v>2</v>
      </c>
      <c r="F6" s="21"/>
    </row>
    <row r="7" spans="1:6" ht="27.6" customHeight="1" x14ac:dyDescent="0.35">
      <c r="A7" s="17">
        <v>4</v>
      </c>
      <c r="B7" s="31" t="s">
        <v>71</v>
      </c>
      <c r="C7" s="21">
        <v>10</v>
      </c>
      <c r="D7" s="21">
        <v>10</v>
      </c>
      <c r="E7" s="21">
        <v>1</v>
      </c>
      <c r="F7" s="21"/>
    </row>
    <row r="8" spans="1:6" ht="27.6" customHeight="1" x14ac:dyDescent="0.35">
      <c r="A8" s="17">
        <v>5</v>
      </c>
      <c r="B8" s="31" t="s">
        <v>72</v>
      </c>
      <c r="C8" s="21">
        <v>5</v>
      </c>
      <c r="D8" s="21">
        <v>10</v>
      </c>
      <c r="E8" s="21">
        <v>1</v>
      </c>
      <c r="F8" s="21"/>
    </row>
    <row r="9" spans="1:6" ht="27.6" customHeight="1" x14ac:dyDescent="0.35">
      <c r="A9" s="17">
        <v>6</v>
      </c>
      <c r="B9" s="31" t="s">
        <v>73</v>
      </c>
      <c r="C9" s="21">
        <v>0</v>
      </c>
      <c r="D9" s="21">
        <v>4</v>
      </c>
      <c r="E9" s="21">
        <v>0</v>
      </c>
      <c r="F9" s="21"/>
    </row>
    <row r="10" spans="1:6" ht="27.6" customHeight="1" x14ac:dyDescent="0.35">
      <c r="A10" s="17">
        <v>7</v>
      </c>
      <c r="B10" s="31" t="s">
        <v>74</v>
      </c>
      <c r="C10" s="21">
        <v>1</v>
      </c>
      <c r="D10" s="21">
        <v>4</v>
      </c>
      <c r="E10" s="21">
        <v>0</v>
      </c>
      <c r="F10" s="21"/>
    </row>
    <row r="11" spans="1:6" ht="27.6" customHeight="1" x14ac:dyDescent="0.35">
      <c r="A11" s="17">
        <v>8</v>
      </c>
      <c r="B11" s="31" t="s">
        <v>75</v>
      </c>
      <c r="C11" s="21">
        <v>1</v>
      </c>
      <c r="D11" s="21">
        <v>1</v>
      </c>
      <c r="E11" s="21">
        <v>0</v>
      </c>
      <c r="F11" s="21"/>
    </row>
    <row r="12" spans="1:6" ht="27.6" customHeight="1" x14ac:dyDescent="0.35">
      <c r="A12" s="17">
        <v>9</v>
      </c>
      <c r="B12" s="31" t="s">
        <v>82</v>
      </c>
      <c r="C12" s="21">
        <v>1</v>
      </c>
      <c r="D12" s="21">
        <v>4</v>
      </c>
      <c r="E12" s="21">
        <v>0</v>
      </c>
      <c r="F12" s="21"/>
    </row>
    <row r="13" spans="1:6" ht="27.6" customHeight="1" x14ac:dyDescent="0.35">
      <c r="A13" s="17">
        <v>10</v>
      </c>
      <c r="B13" s="31" t="s">
        <v>80</v>
      </c>
      <c r="C13" s="21">
        <v>3</v>
      </c>
      <c r="D13" s="21">
        <v>10</v>
      </c>
      <c r="E13" s="21">
        <v>0</v>
      </c>
      <c r="F13" s="21"/>
    </row>
    <row r="14" spans="1:6" ht="27.6" customHeight="1" x14ac:dyDescent="0.35">
      <c r="A14" s="17">
        <v>11</v>
      </c>
      <c r="B14" s="31" t="s">
        <v>76</v>
      </c>
      <c r="C14" s="21">
        <v>2</v>
      </c>
      <c r="D14" s="21">
        <v>5</v>
      </c>
      <c r="E14" s="21">
        <v>0</v>
      </c>
      <c r="F14" s="21"/>
    </row>
  </sheetData>
  <mergeCells count="1">
    <mergeCell ref="A2:F2"/>
  </mergeCells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4EC4-AA72-4D8F-9DA1-F8FD597ED9FB}">
  <dimension ref="A1:D86"/>
  <sheetViews>
    <sheetView topLeftCell="A59" workbookViewId="0">
      <selection activeCell="D66" sqref="D66:D70"/>
    </sheetView>
  </sheetViews>
  <sheetFormatPr defaultRowHeight="14.4" x14ac:dyDescent="0.3"/>
  <cols>
    <col min="1" max="1" width="28.33203125" customWidth="1"/>
    <col min="2" max="4" width="18.33203125" customWidth="1"/>
  </cols>
  <sheetData>
    <row r="1" spans="1:4" ht="22.8" customHeight="1" x14ac:dyDescent="0.3">
      <c r="A1" s="81" t="s">
        <v>83</v>
      </c>
      <c r="B1" s="81"/>
      <c r="C1" s="81"/>
      <c r="D1" s="81"/>
    </row>
    <row r="2" spans="1:4" ht="17.399999999999999" x14ac:dyDescent="0.3">
      <c r="A2" s="20" t="s">
        <v>58</v>
      </c>
      <c r="B2" s="20" t="s">
        <v>44</v>
      </c>
      <c r="C2" s="20" t="s">
        <v>23</v>
      </c>
      <c r="D2" s="20" t="s">
        <v>63</v>
      </c>
    </row>
    <row r="3" spans="1:4" ht="18" x14ac:dyDescent="0.3">
      <c r="A3" s="27">
        <v>45596</v>
      </c>
      <c r="B3" s="21">
        <v>19</v>
      </c>
      <c r="C3" s="21">
        <v>5</v>
      </c>
      <c r="D3" s="28">
        <f>C3/B3%</f>
        <v>26.315789473684209</v>
      </c>
    </row>
    <row r="4" spans="1:4" ht="18" x14ac:dyDescent="0.3">
      <c r="A4" s="27">
        <v>45597</v>
      </c>
      <c r="B4" s="21">
        <v>77</v>
      </c>
      <c r="C4" s="21">
        <v>10</v>
      </c>
      <c r="D4" s="28">
        <f t="shared" ref="D4:D79" si="0">C4/B4%</f>
        <v>12.987012987012987</v>
      </c>
    </row>
    <row r="5" spans="1:4" ht="18" x14ac:dyDescent="0.3">
      <c r="A5" s="27">
        <v>45598</v>
      </c>
      <c r="B5" s="21">
        <v>78</v>
      </c>
      <c r="C5" s="21">
        <v>2</v>
      </c>
      <c r="D5" s="28">
        <f t="shared" si="0"/>
        <v>2.5641025641025639</v>
      </c>
    </row>
    <row r="6" spans="1:4" ht="18" x14ac:dyDescent="0.3">
      <c r="A6" s="27">
        <v>45599</v>
      </c>
      <c r="B6" s="21">
        <v>65</v>
      </c>
      <c r="C6" s="21">
        <v>5</v>
      </c>
      <c r="D6" s="28">
        <f t="shared" si="0"/>
        <v>7.6923076923076916</v>
      </c>
    </row>
    <row r="7" spans="1:4" ht="18" x14ac:dyDescent="0.3">
      <c r="A7" s="27">
        <v>45600</v>
      </c>
      <c r="B7" s="21">
        <v>32</v>
      </c>
      <c r="C7" s="21">
        <v>5</v>
      </c>
      <c r="D7" s="28">
        <f t="shared" si="0"/>
        <v>15.625</v>
      </c>
    </row>
    <row r="8" spans="1:4" ht="18" x14ac:dyDescent="0.3">
      <c r="A8" s="27">
        <v>45601</v>
      </c>
      <c r="B8" s="21">
        <v>15</v>
      </c>
      <c r="C8" s="21">
        <v>3</v>
      </c>
      <c r="D8" s="28">
        <f t="shared" si="0"/>
        <v>20</v>
      </c>
    </row>
    <row r="9" spans="1:4" ht="18" x14ac:dyDescent="0.3">
      <c r="A9" s="27">
        <v>45602</v>
      </c>
      <c r="B9" s="21">
        <v>13</v>
      </c>
      <c r="C9" s="21">
        <v>2</v>
      </c>
      <c r="D9" s="28">
        <f t="shared" si="0"/>
        <v>15.384615384615383</v>
      </c>
    </row>
    <row r="10" spans="1:4" ht="18" x14ac:dyDescent="0.3">
      <c r="A10" s="27">
        <v>45603</v>
      </c>
      <c r="B10" s="21">
        <v>14</v>
      </c>
      <c r="C10" s="21">
        <v>1</v>
      </c>
      <c r="D10" s="28">
        <f t="shared" si="0"/>
        <v>7.1428571428571423</v>
      </c>
    </row>
    <row r="11" spans="1:4" ht="18" x14ac:dyDescent="0.3">
      <c r="A11" s="27">
        <v>45604</v>
      </c>
      <c r="B11" s="21">
        <v>12</v>
      </c>
      <c r="C11" s="21">
        <v>0</v>
      </c>
      <c r="D11" s="28">
        <f t="shared" si="0"/>
        <v>0</v>
      </c>
    </row>
    <row r="12" spans="1:4" ht="18" x14ac:dyDescent="0.3">
      <c r="A12" s="27">
        <v>45605</v>
      </c>
      <c r="B12" s="21">
        <v>8</v>
      </c>
      <c r="C12" s="21">
        <v>1</v>
      </c>
      <c r="D12" s="28">
        <f t="shared" si="0"/>
        <v>12.5</v>
      </c>
    </row>
    <row r="13" spans="1:4" ht="18" x14ac:dyDescent="0.3">
      <c r="A13" s="27">
        <v>45606</v>
      </c>
      <c r="B13" s="21">
        <v>15</v>
      </c>
      <c r="C13" s="21">
        <v>4</v>
      </c>
      <c r="D13" s="28">
        <f t="shared" si="0"/>
        <v>26.666666666666668</v>
      </c>
    </row>
    <row r="14" spans="1:4" ht="18" x14ac:dyDescent="0.3">
      <c r="A14" s="27">
        <v>45607</v>
      </c>
      <c r="B14" s="21">
        <v>15</v>
      </c>
      <c r="C14" s="21">
        <v>2</v>
      </c>
      <c r="D14" s="28">
        <f t="shared" si="0"/>
        <v>13.333333333333334</v>
      </c>
    </row>
    <row r="15" spans="1:4" ht="18" x14ac:dyDescent="0.3">
      <c r="A15" s="27">
        <v>45608</v>
      </c>
      <c r="B15" s="21">
        <v>3</v>
      </c>
      <c r="C15" s="21">
        <v>3</v>
      </c>
      <c r="D15" s="28">
        <f t="shared" si="0"/>
        <v>100</v>
      </c>
    </row>
    <row r="16" spans="1:4" ht="18" x14ac:dyDescent="0.3">
      <c r="A16" s="27">
        <v>45609</v>
      </c>
      <c r="B16" s="21">
        <v>10</v>
      </c>
      <c r="C16" s="21">
        <v>10</v>
      </c>
      <c r="D16" s="28">
        <f t="shared" si="0"/>
        <v>100</v>
      </c>
    </row>
    <row r="17" spans="1:4" ht="18" x14ac:dyDescent="0.3">
      <c r="A17" s="27">
        <v>45610</v>
      </c>
      <c r="B17" s="21">
        <v>32</v>
      </c>
      <c r="C17" s="21">
        <v>7</v>
      </c>
      <c r="D17" s="28">
        <f t="shared" si="0"/>
        <v>21.875</v>
      </c>
    </row>
    <row r="18" spans="1:4" ht="18" x14ac:dyDescent="0.3">
      <c r="A18" s="27">
        <v>45611</v>
      </c>
      <c r="B18" s="33">
        <v>4</v>
      </c>
      <c r="C18" s="21">
        <v>2</v>
      </c>
      <c r="D18" s="28">
        <f t="shared" si="0"/>
        <v>50</v>
      </c>
    </row>
    <row r="19" spans="1:4" ht="18" x14ac:dyDescent="0.3">
      <c r="A19" s="27">
        <v>45612</v>
      </c>
      <c r="B19" s="33">
        <v>15</v>
      </c>
      <c r="C19" s="21">
        <v>6</v>
      </c>
      <c r="D19" s="28">
        <f t="shared" si="0"/>
        <v>40</v>
      </c>
    </row>
    <row r="20" spans="1:4" ht="18" x14ac:dyDescent="0.3">
      <c r="A20" s="27">
        <v>45613</v>
      </c>
      <c r="B20" s="33">
        <v>17</v>
      </c>
      <c r="C20" s="21">
        <v>12</v>
      </c>
      <c r="D20" s="28">
        <f t="shared" si="0"/>
        <v>70.588235294117638</v>
      </c>
    </row>
    <row r="21" spans="1:4" ht="18" x14ac:dyDescent="0.3">
      <c r="A21" s="27">
        <v>45614</v>
      </c>
      <c r="B21" s="33">
        <v>19</v>
      </c>
      <c r="C21" s="21">
        <v>9</v>
      </c>
      <c r="D21" s="28">
        <f t="shared" si="0"/>
        <v>47.368421052631575</v>
      </c>
    </row>
    <row r="22" spans="1:4" ht="18" x14ac:dyDescent="0.3">
      <c r="A22" s="27">
        <v>45615</v>
      </c>
      <c r="B22" s="33">
        <v>6</v>
      </c>
      <c r="C22" s="21">
        <v>2</v>
      </c>
      <c r="D22" s="28">
        <f t="shared" si="0"/>
        <v>33.333333333333336</v>
      </c>
    </row>
    <row r="23" spans="1:4" ht="18" x14ac:dyDescent="0.3">
      <c r="A23" s="27">
        <v>45616</v>
      </c>
      <c r="B23" s="33">
        <v>7</v>
      </c>
      <c r="C23" s="21">
        <v>3</v>
      </c>
      <c r="D23" s="28">
        <f t="shared" si="0"/>
        <v>42.857142857142854</v>
      </c>
    </row>
    <row r="24" spans="1:4" ht="18" x14ac:dyDescent="0.3">
      <c r="A24" s="27">
        <v>45617</v>
      </c>
      <c r="B24" s="33">
        <v>6</v>
      </c>
      <c r="C24" s="21">
        <v>2</v>
      </c>
      <c r="D24" s="28">
        <f t="shared" si="0"/>
        <v>33.333333333333336</v>
      </c>
    </row>
    <row r="25" spans="1:4" ht="18" x14ac:dyDescent="0.3">
      <c r="A25" s="27">
        <v>45618</v>
      </c>
      <c r="B25" s="33">
        <v>6</v>
      </c>
      <c r="C25" s="21">
        <v>2</v>
      </c>
      <c r="D25" s="28">
        <f t="shared" si="0"/>
        <v>33.333333333333336</v>
      </c>
    </row>
    <row r="26" spans="1:4" ht="18" x14ac:dyDescent="0.3">
      <c r="A26" s="27">
        <v>45619</v>
      </c>
      <c r="B26" s="33">
        <v>3</v>
      </c>
      <c r="C26" s="21">
        <v>1</v>
      </c>
      <c r="D26" s="28">
        <f t="shared" si="0"/>
        <v>33.333333333333336</v>
      </c>
    </row>
    <row r="27" spans="1:4" ht="18" x14ac:dyDescent="0.3">
      <c r="A27" s="27">
        <v>45620</v>
      </c>
      <c r="B27" s="33">
        <v>3</v>
      </c>
      <c r="C27" s="21">
        <v>1</v>
      </c>
      <c r="D27" s="28">
        <f t="shared" si="0"/>
        <v>33.333333333333336</v>
      </c>
    </row>
    <row r="28" spans="1:4" ht="18" x14ac:dyDescent="0.3">
      <c r="A28" s="27">
        <v>45621</v>
      </c>
      <c r="B28" s="33">
        <v>3</v>
      </c>
      <c r="C28" s="21">
        <v>1</v>
      </c>
      <c r="D28" s="28">
        <f t="shared" si="0"/>
        <v>33.333333333333336</v>
      </c>
    </row>
    <row r="29" spans="1:4" ht="18" x14ac:dyDescent="0.3">
      <c r="A29" s="27">
        <v>45622</v>
      </c>
      <c r="B29" s="33">
        <v>3</v>
      </c>
      <c r="C29" s="21">
        <v>1</v>
      </c>
      <c r="D29" s="28">
        <f t="shared" si="0"/>
        <v>33.333333333333336</v>
      </c>
    </row>
    <row r="30" spans="1:4" ht="18" x14ac:dyDescent="0.3">
      <c r="A30" s="27">
        <v>45623</v>
      </c>
      <c r="B30" s="33">
        <v>3</v>
      </c>
      <c r="C30" s="21">
        <v>1</v>
      </c>
      <c r="D30" s="28">
        <f t="shared" si="0"/>
        <v>33.333333333333336</v>
      </c>
    </row>
    <row r="31" spans="1:4" ht="18" x14ac:dyDescent="0.3">
      <c r="A31" s="27">
        <v>45624</v>
      </c>
      <c r="B31" s="21">
        <v>4</v>
      </c>
      <c r="C31" s="21">
        <v>1</v>
      </c>
      <c r="D31" s="28">
        <f t="shared" si="0"/>
        <v>25</v>
      </c>
    </row>
    <row r="32" spans="1:4" ht="18" x14ac:dyDescent="0.3">
      <c r="A32" s="27">
        <v>45625</v>
      </c>
      <c r="B32" s="21">
        <v>3</v>
      </c>
      <c r="C32" s="21">
        <v>1</v>
      </c>
      <c r="D32" s="28">
        <f t="shared" si="0"/>
        <v>33.333333333333336</v>
      </c>
    </row>
    <row r="33" spans="1:4" ht="18" x14ac:dyDescent="0.3">
      <c r="A33" s="27">
        <v>45626</v>
      </c>
      <c r="B33" s="21">
        <v>3</v>
      </c>
      <c r="C33" s="21">
        <v>1</v>
      </c>
      <c r="D33" s="28">
        <f t="shared" si="0"/>
        <v>33.333333333333336</v>
      </c>
    </row>
    <row r="34" spans="1:4" ht="18" x14ac:dyDescent="0.3">
      <c r="A34" s="27">
        <v>45627</v>
      </c>
      <c r="B34" s="21">
        <v>3</v>
      </c>
      <c r="C34" s="21">
        <v>1</v>
      </c>
      <c r="D34" s="28">
        <f t="shared" si="0"/>
        <v>33.333333333333336</v>
      </c>
    </row>
    <row r="35" spans="1:4" ht="18" x14ac:dyDescent="0.3">
      <c r="A35" s="27">
        <v>45628</v>
      </c>
      <c r="B35" s="21">
        <v>5</v>
      </c>
      <c r="C35" s="21">
        <v>1</v>
      </c>
      <c r="D35" s="28">
        <f t="shared" si="0"/>
        <v>20</v>
      </c>
    </row>
    <row r="36" spans="1:4" ht="18" x14ac:dyDescent="0.3">
      <c r="A36" s="27">
        <v>45629</v>
      </c>
      <c r="B36" s="21">
        <v>4</v>
      </c>
      <c r="C36" s="21">
        <v>1</v>
      </c>
      <c r="D36" s="28">
        <f t="shared" si="0"/>
        <v>25</v>
      </c>
    </row>
    <row r="37" spans="1:4" ht="18" x14ac:dyDescent="0.3">
      <c r="A37" s="27">
        <v>45630</v>
      </c>
      <c r="B37" s="21">
        <v>5</v>
      </c>
      <c r="C37" s="21">
        <v>1</v>
      </c>
      <c r="D37" s="28">
        <f t="shared" si="0"/>
        <v>20</v>
      </c>
    </row>
    <row r="38" spans="1:4" ht="18" x14ac:dyDescent="0.3">
      <c r="A38" s="27">
        <v>45631</v>
      </c>
      <c r="B38" s="21">
        <v>2</v>
      </c>
      <c r="C38" s="21">
        <v>1</v>
      </c>
      <c r="D38" s="28">
        <f t="shared" si="0"/>
        <v>50</v>
      </c>
    </row>
    <row r="39" spans="1:4" ht="18" x14ac:dyDescent="0.3">
      <c r="A39" s="27">
        <v>45632</v>
      </c>
      <c r="B39" s="21">
        <v>3</v>
      </c>
      <c r="C39" s="21">
        <v>1</v>
      </c>
      <c r="D39" s="28">
        <f t="shared" si="0"/>
        <v>33.333333333333336</v>
      </c>
    </row>
    <row r="40" spans="1:4" ht="18" x14ac:dyDescent="0.3">
      <c r="A40" s="27">
        <v>45633</v>
      </c>
      <c r="B40" s="21">
        <v>4</v>
      </c>
      <c r="C40" s="21">
        <v>1</v>
      </c>
      <c r="D40" s="28">
        <f t="shared" si="0"/>
        <v>25</v>
      </c>
    </row>
    <row r="41" spans="1:4" ht="18" x14ac:dyDescent="0.3">
      <c r="A41" s="27">
        <v>45634</v>
      </c>
      <c r="B41" s="21">
        <v>2</v>
      </c>
      <c r="C41" s="21">
        <v>1</v>
      </c>
      <c r="D41" s="28">
        <f t="shared" si="0"/>
        <v>50</v>
      </c>
    </row>
    <row r="42" spans="1:4" ht="18" x14ac:dyDescent="0.3">
      <c r="A42" s="27">
        <v>45635</v>
      </c>
      <c r="B42" s="21">
        <v>3</v>
      </c>
      <c r="C42" s="21">
        <v>1</v>
      </c>
      <c r="D42" s="28">
        <f t="shared" si="0"/>
        <v>33.333333333333336</v>
      </c>
    </row>
    <row r="43" spans="1:4" ht="18" x14ac:dyDescent="0.3">
      <c r="A43" s="27">
        <v>45636</v>
      </c>
      <c r="B43" s="21">
        <v>6</v>
      </c>
      <c r="C43" s="21">
        <v>2</v>
      </c>
      <c r="D43" s="28">
        <f t="shared" si="0"/>
        <v>33.333333333333336</v>
      </c>
    </row>
    <row r="44" spans="1:4" ht="18" x14ac:dyDescent="0.3">
      <c r="A44" s="27">
        <v>45637</v>
      </c>
      <c r="B44" s="21">
        <v>8</v>
      </c>
      <c r="C44" s="21">
        <v>4</v>
      </c>
      <c r="D44" s="28">
        <f t="shared" si="0"/>
        <v>50</v>
      </c>
    </row>
    <row r="45" spans="1:4" ht="18" x14ac:dyDescent="0.3">
      <c r="A45" s="27">
        <v>45638</v>
      </c>
      <c r="B45" s="21">
        <v>2</v>
      </c>
      <c r="C45" s="21">
        <v>1</v>
      </c>
      <c r="D45" s="28">
        <f t="shared" si="0"/>
        <v>50</v>
      </c>
    </row>
    <row r="46" spans="1:4" ht="18" x14ac:dyDescent="0.3">
      <c r="A46" s="27">
        <v>45639</v>
      </c>
      <c r="B46" s="21">
        <v>3</v>
      </c>
      <c r="C46" s="21">
        <v>1</v>
      </c>
      <c r="D46" s="28">
        <f t="shared" si="0"/>
        <v>33.333333333333336</v>
      </c>
    </row>
    <row r="47" spans="1:4" ht="18" x14ac:dyDescent="0.3">
      <c r="A47" s="27">
        <v>45640</v>
      </c>
      <c r="B47" s="21">
        <v>4</v>
      </c>
      <c r="C47" s="21">
        <v>1</v>
      </c>
      <c r="D47" s="28">
        <f t="shared" si="0"/>
        <v>25</v>
      </c>
    </row>
    <row r="48" spans="1:4" ht="18" x14ac:dyDescent="0.3">
      <c r="A48" s="27">
        <v>45641</v>
      </c>
      <c r="B48" s="21">
        <v>3</v>
      </c>
      <c r="C48" s="21">
        <v>0</v>
      </c>
      <c r="D48" s="28">
        <f t="shared" si="0"/>
        <v>0</v>
      </c>
    </row>
    <row r="49" spans="1:4" ht="18" x14ac:dyDescent="0.3">
      <c r="A49" s="27">
        <v>45642</v>
      </c>
      <c r="B49" s="21">
        <v>5</v>
      </c>
      <c r="C49" s="21">
        <v>1</v>
      </c>
      <c r="D49" s="28">
        <f t="shared" si="0"/>
        <v>20</v>
      </c>
    </row>
    <row r="50" spans="1:4" ht="18" x14ac:dyDescent="0.3">
      <c r="A50" s="27">
        <v>45643</v>
      </c>
      <c r="B50" s="21">
        <v>6</v>
      </c>
      <c r="C50" s="21">
        <v>1</v>
      </c>
      <c r="D50" s="28">
        <f t="shared" si="0"/>
        <v>16.666666666666668</v>
      </c>
    </row>
    <row r="51" spans="1:4" ht="18" x14ac:dyDescent="0.3">
      <c r="A51" s="27">
        <v>45644</v>
      </c>
      <c r="B51" s="21">
        <v>10</v>
      </c>
      <c r="C51" s="21">
        <v>3</v>
      </c>
      <c r="D51" s="28">
        <f t="shared" si="0"/>
        <v>30</v>
      </c>
    </row>
    <row r="52" spans="1:4" ht="18" x14ac:dyDescent="0.3">
      <c r="A52" s="27">
        <v>45645</v>
      </c>
      <c r="B52" s="21">
        <v>5</v>
      </c>
      <c r="C52" s="21">
        <v>1</v>
      </c>
      <c r="D52" s="28">
        <f t="shared" si="0"/>
        <v>20</v>
      </c>
    </row>
    <row r="53" spans="1:4" ht="18" x14ac:dyDescent="0.3">
      <c r="A53" s="27">
        <v>45646</v>
      </c>
      <c r="B53" s="21">
        <v>4</v>
      </c>
      <c r="C53" s="21">
        <v>1</v>
      </c>
      <c r="D53" s="28">
        <f t="shared" si="0"/>
        <v>25</v>
      </c>
    </row>
    <row r="54" spans="1:4" ht="18" x14ac:dyDescent="0.3">
      <c r="A54" s="27">
        <v>45647</v>
      </c>
      <c r="B54" s="21">
        <v>3</v>
      </c>
      <c r="C54" s="21">
        <v>1</v>
      </c>
      <c r="D54" s="28">
        <f t="shared" si="0"/>
        <v>33.333333333333336</v>
      </c>
    </row>
    <row r="55" spans="1:4" ht="18" x14ac:dyDescent="0.3">
      <c r="A55" s="27">
        <v>45648</v>
      </c>
      <c r="B55" s="21">
        <v>5</v>
      </c>
      <c r="C55" s="21">
        <v>1</v>
      </c>
      <c r="D55" s="28">
        <f t="shared" si="0"/>
        <v>20</v>
      </c>
    </row>
    <row r="56" spans="1:4" ht="18" x14ac:dyDescent="0.3">
      <c r="A56" s="27">
        <v>45649</v>
      </c>
      <c r="B56" s="21">
        <v>5</v>
      </c>
      <c r="C56" s="21">
        <v>1</v>
      </c>
      <c r="D56" s="28">
        <f t="shared" si="0"/>
        <v>20</v>
      </c>
    </row>
    <row r="57" spans="1:4" ht="18" x14ac:dyDescent="0.3">
      <c r="A57" s="27">
        <v>45650</v>
      </c>
      <c r="B57" s="21">
        <v>6</v>
      </c>
      <c r="C57" s="21">
        <v>2</v>
      </c>
      <c r="D57" s="28">
        <f t="shared" si="0"/>
        <v>33.333333333333336</v>
      </c>
    </row>
    <row r="58" spans="1:4" ht="18" x14ac:dyDescent="0.3">
      <c r="A58" s="27">
        <v>45651</v>
      </c>
      <c r="B58" s="21">
        <v>8</v>
      </c>
      <c r="C58" s="21">
        <v>1</v>
      </c>
      <c r="D58" s="28">
        <f t="shared" si="0"/>
        <v>12.5</v>
      </c>
    </row>
    <row r="59" spans="1:4" ht="18" x14ac:dyDescent="0.3">
      <c r="A59" s="27">
        <v>45652</v>
      </c>
      <c r="B59" s="21">
        <v>8</v>
      </c>
      <c r="C59" s="21">
        <v>2</v>
      </c>
      <c r="D59" s="28">
        <f t="shared" si="0"/>
        <v>25</v>
      </c>
    </row>
    <row r="60" spans="1:4" ht="18" x14ac:dyDescent="0.3">
      <c r="A60" s="27">
        <v>45653</v>
      </c>
      <c r="B60" s="21">
        <v>5</v>
      </c>
      <c r="C60" s="21">
        <v>1</v>
      </c>
      <c r="D60" s="28">
        <f t="shared" si="0"/>
        <v>20</v>
      </c>
    </row>
    <row r="61" spans="1:4" ht="18" x14ac:dyDescent="0.3">
      <c r="A61" s="27">
        <v>45654</v>
      </c>
      <c r="B61" s="21">
        <v>5</v>
      </c>
      <c r="C61" s="21">
        <v>1</v>
      </c>
      <c r="D61" s="28">
        <f t="shared" si="0"/>
        <v>20</v>
      </c>
    </row>
    <row r="62" spans="1:4" ht="18" x14ac:dyDescent="0.3">
      <c r="A62" s="27">
        <v>45655</v>
      </c>
      <c r="B62" s="21">
        <v>10</v>
      </c>
      <c r="C62" s="21">
        <v>1</v>
      </c>
      <c r="D62" s="28">
        <f t="shared" si="0"/>
        <v>10</v>
      </c>
    </row>
    <row r="63" spans="1:4" ht="18" x14ac:dyDescent="0.3">
      <c r="A63" s="27">
        <v>45656</v>
      </c>
      <c r="B63" s="21">
        <v>6</v>
      </c>
      <c r="C63" s="21">
        <v>1</v>
      </c>
      <c r="D63" s="28">
        <f t="shared" si="0"/>
        <v>16.666666666666668</v>
      </c>
    </row>
    <row r="64" spans="1:4" ht="18" x14ac:dyDescent="0.3">
      <c r="A64" s="27">
        <v>45657</v>
      </c>
      <c r="B64" s="21">
        <v>3</v>
      </c>
      <c r="C64" s="21">
        <v>1</v>
      </c>
      <c r="D64" s="28">
        <f t="shared" si="0"/>
        <v>33.333333333333336</v>
      </c>
    </row>
    <row r="65" spans="1:4" ht="18" x14ac:dyDescent="0.3">
      <c r="A65" s="27">
        <v>45658</v>
      </c>
      <c r="B65" s="21">
        <v>3</v>
      </c>
      <c r="C65" s="21">
        <v>1</v>
      </c>
      <c r="D65" s="28">
        <f t="shared" si="0"/>
        <v>33.333333333333336</v>
      </c>
    </row>
    <row r="66" spans="1:4" ht="18" x14ac:dyDescent="0.3">
      <c r="A66" s="27">
        <v>45659</v>
      </c>
      <c r="B66" s="21">
        <v>3</v>
      </c>
      <c r="C66" s="21">
        <v>0</v>
      </c>
      <c r="D66" s="28">
        <f t="shared" si="0"/>
        <v>0</v>
      </c>
    </row>
    <row r="67" spans="1:4" ht="18" x14ac:dyDescent="0.3">
      <c r="A67" s="27">
        <v>45660</v>
      </c>
      <c r="B67" s="21">
        <v>2</v>
      </c>
      <c r="C67" s="21">
        <v>1</v>
      </c>
      <c r="D67" s="28">
        <f t="shared" si="0"/>
        <v>50</v>
      </c>
    </row>
    <row r="68" spans="1:4" ht="18" x14ac:dyDescent="0.3">
      <c r="A68" s="27">
        <v>45661</v>
      </c>
      <c r="B68" s="21">
        <v>3</v>
      </c>
      <c r="C68" s="21">
        <v>1</v>
      </c>
      <c r="D68" s="28">
        <f t="shared" si="0"/>
        <v>33.333333333333336</v>
      </c>
    </row>
    <row r="69" spans="1:4" ht="18" x14ac:dyDescent="0.3">
      <c r="A69" s="27">
        <v>45662</v>
      </c>
      <c r="B69" s="21">
        <v>3</v>
      </c>
      <c r="C69" s="21">
        <v>1</v>
      </c>
      <c r="D69" s="28">
        <f t="shared" si="0"/>
        <v>33.333333333333336</v>
      </c>
    </row>
    <row r="70" spans="1:4" ht="18" x14ac:dyDescent="0.3">
      <c r="A70" s="27">
        <v>45663</v>
      </c>
      <c r="B70" s="21">
        <v>15</v>
      </c>
      <c r="C70" s="21">
        <v>1</v>
      </c>
      <c r="D70" s="28">
        <f t="shared" si="0"/>
        <v>6.666666666666667</v>
      </c>
    </row>
    <row r="71" spans="1:4" ht="18" x14ac:dyDescent="0.3">
      <c r="A71" s="27"/>
      <c r="B71" s="21"/>
      <c r="C71" s="21"/>
      <c r="D71" s="28"/>
    </row>
    <row r="72" spans="1:4" ht="18" x14ac:dyDescent="0.3">
      <c r="A72" s="27"/>
      <c r="B72" s="21"/>
      <c r="C72" s="21"/>
      <c r="D72" s="28"/>
    </row>
    <row r="73" spans="1:4" ht="18" x14ac:dyDescent="0.3">
      <c r="A73" s="27"/>
      <c r="B73" s="21"/>
      <c r="C73" s="21"/>
      <c r="D73" s="28"/>
    </row>
    <row r="74" spans="1:4" ht="18" x14ac:dyDescent="0.3">
      <c r="A74" s="27"/>
      <c r="B74" s="21"/>
      <c r="C74" s="21"/>
      <c r="D74" s="28"/>
    </row>
    <row r="75" spans="1:4" ht="18" x14ac:dyDescent="0.3">
      <c r="A75" s="27"/>
      <c r="B75" s="21"/>
      <c r="C75" s="21"/>
      <c r="D75" s="28"/>
    </row>
    <row r="76" spans="1:4" ht="18" x14ac:dyDescent="0.3">
      <c r="A76" s="27"/>
      <c r="B76" s="21"/>
      <c r="C76" s="21"/>
      <c r="D76" s="28"/>
    </row>
    <row r="77" spans="1:4" ht="18" x14ac:dyDescent="0.3">
      <c r="A77" s="27"/>
      <c r="B77" s="21"/>
      <c r="C77" s="21"/>
      <c r="D77" s="28"/>
    </row>
    <row r="78" spans="1:4" ht="18" x14ac:dyDescent="0.3">
      <c r="A78" s="27"/>
      <c r="B78" s="21"/>
      <c r="C78" s="21"/>
      <c r="D78" s="28"/>
    </row>
    <row r="79" spans="1:4" ht="18" x14ac:dyDescent="0.3">
      <c r="A79" s="21"/>
      <c r="B79" s="21">
        <f>SUM(B3:B70)</f>
        <v>693</v>
      </c>
      <c r="C79" s="21">
        <f>SUM(C48:C70)</f>
        <v>25</v>
      </c>
      <c r="D79" s="28">
        <f t="shared" si="0"/>
        <v>3.6075036075036078</v>
      </c>
    </row>
    <row r="80" spans="1:4" x14ac:dyDescent="0.3">
      <c r="B80">
        <f>SUM(B18:B32)</f>
        <v>102</v>
      </c>
      <c r="C80">
        <f>SUM(C18:C32)</f>
        <v>45</v>
      </c>
    </row>
    <row r="81" spans="2:3" x14ac:dyDescent="0.3">
      <c r="B81">
        <f>SUM(B37:B43)</f>
        <v>25</v>
      </c>
      <c r="C81">
        <f>SUM(C37:C43)</f>
        <v>8</v>
      </c>
    </row>
    <row r="82" spans="2:3" x14ac:dyDescent="0.3">
      <c r="B82">
        <f>SUM(B23:B29)</f>
        <v>31</v>
      </c>
      <c r="C82">
        <f>SUM(C23:C29)</f>
        <v>11</v>
      </c>
    </row>
    <row r="83" spans="2:3" x14ac:dyDescent="0.3">
      <c r="B83">
        <f>SUM(B44:B50)</f>
        <v>31</v>
      </c>
      <c r="C83">
        <f>SUM(C44:C50)</f>
        <v>9</v>
      </c>
    </row>
    <row r="85" spans="2:3" x14ac:dyDescent="0.3">
      <c r="B85">
        <f>SUM(B30:B36)</f>
        <v>25</v>
      </c>
      <c r="C85">
        <f>SUM(C30:C36)</f>
        <v>7</v>
      </c>
    </row>
    <row r="86" spans="2:3" x14ac:dyDescent="0.3">
      <c r="B86">
        <f>SUM(B34:B46)</f>
        <v>50</v>
      </c>
      <c r="C86">
        <f>SUM(C34:C46)</f>
        <v>17</v>
      </c>
    </row>
  </sheetData>
  <mergeCells count="1">
    <mergeCell ref="A1:D1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19A7-303C-45C6-8B16-60B44D379180}">
  <dimension ref="A1:CV29"/>
  <sheetViews>
    <sheetView workbookViewId="0">
      <selection activeCell="CA5" sqref="CA5:CB21"/>
    </sheetView>
  </sheetViews>
  <sheetFormatPr defaultColWidth="8.88671875" defaultRowHeight="15.6" x14ac:dyDescent="0.3"/>
  <cols>
    <col min="1" max="1" width="4.88671875" style="7" bestFit="1" customWidth="1"/>
    <col min="2" max="2" width="15.109375" style="7" customWidth="1"/>
    <col min="3" max="4" width="9" style="7" customWidth="1"/>
    <col min="5" max="5" width="2.77734375" style="7" hidden="1" customWidth="1"/>
    <col min="6" max="6" width="3.44140625" style="7" hidden="1" customWidth="1"/>
    <col min="7" max="7" width="2.77734375" style="7" hidden="1" customWidth="1"/>
    <col min="8" max="8" width="3.44140625" style="7" hidden="1" customWidth="1"/>
    <col min="9" max="9" width="2.77734375" style="7" hidden="1" customWidth="1"/>
    <col min="10" max="10" width="3.44140625" style="7" hidden="1" customWidth="1"/>
    <col min="11" max="11" width="2.77734375" style="7" hidden="1" customWidth="1"/>
    <col min="12" max="12" width="3.44140625" style="7" hidden="1" customWidth="1"/>
    <col min="13" max="13" width="2.77734375" style="7" hidden="1" customWidth="1"/>
    <col min="14" max="14" width="3.44140625" style="7" hidden="1" customWidth="1"/>
    <col min="15" max="15" width="2.77734375" style="7" hidden="1" customWidth="1"/>
    <col min="16" max="16" width="3.44140625" style="7" hidden="1" customWidth="1"/>
    <col min="17" max="17" width="2.77734375" style="7" hidden="1" customWidth="1"/>
    <col min="18" max="18" width="3.44140625" style="7" hidden="1" customWidth="1"/>
    <col min="19" max="19" width="2.77734375" style="7" hidden="1" customWidth="1"/>
    <col min="20" max="20" width="3.44140625" style="7" hidden="1" customWidth="1"/>
    <col min="21" max="21" width="2.77734375" style="7" hidden="1" customWidth="1"/>
    <col min="22" max="22" width="3.44140625" style="7" hidden="1" customWidth="1"/>
    <col min="23" max="23" width="2.77734375" style="7" hidden="1" customWidth="1"/>
    <col min="24" max="24" width="3.44140625" style="7" hidden="1" customWidth="1"/>
    <col min="25" max="25" width="2.77734375" style="7" hidden="1" customWidth="1"/>
    <col min="26" max="26" width="3.44140625" style="7" hidden="1" customWidth="1"/>
    <col min="27" max="27" width="2.77734375" style="7" hidden="1" customWidth="1"/>
    <col min="28" max="52" width="3.44140625" style="7" hidden="1" customWidth="1"/>
    <col min="53" max="53" width="2.77734375" style="7" bestFit="1" customWidth="1"/>
    <col min="54" max="54" width="3.44140625" style="7" customWidth="1"/>
    <col min="55" max="55" width="2.77734375" style="7" bestFit="1" customWidth="1"/>
    <col min="56" max="56" width="3.44140625" style="7" bestFit="1" customWidth="1"/>
    <col min="57" max="76" width="3.44140625" style="7" customWidth="1"/>
    <col min="77" max="77" width="2.77734375" style="7" bestFit="1" customWidth="1"/>
    <col min="78" max="78" width="3.44140625" style="7" bestFit="1" customWidth="1"/>
    <col min="79" max="80" width="9" style="7" customWidth="1"/>
    <col min="81" max="82" width="9" style="7" hidden="1" customWidth="1"/>
    <col min="83" max="112" width="9" style="7" customWidth="1"/>
    <col min="113" max="16384" width="8.88671875" style="7"/>
  </cols>
  <sheetData>
    <row r="1" spans="1:86" x14ac:dyDescent="0.3">
      <c r="A1" s="60" t="s">
        <v>170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</row>
    <row r="3" spans="1:86" ht="49.8" customHeight="1" x14ac:dyDescent="0.3">
      <c r="A3" s="61" t="s">
        <v>0</v>
      </c>
      <c r="B3" s="61" t="s">
        <v>1</v>
      </c>
      <c r="C3" s="84" t="s">
        <v>168</v>
      </c>
      <c r="D3" s="85"/>
      <c r="E3" s="59">
        <v>45642</v>
      </c>
      <c r="F3" s="59"/>
      <c r="G3" s="82">
        <v>45643</v>
      </c>
      <c r="H3" s="83"/>
      <c r="I3" s="59">
        <v>45644</v>
      </c>
      <c r="J3" s="59"/>
      <c r="K3" s="82">
        <v>45645</v>
      </c>
      <c r="L3" s="83"/>
      <c r="M3" s="59">
        <v>45646</v>
      </c>
      <c r="N3" s="59"/>
      <c r="O3" s="59">
        <v>45647</v>
      </c>
      <c r="P3" s="59"/>
      <c r="Q3" s="59">
        <v>45648</v>
      </c>
      <c r="R3" s="59"/>
      <c r="S3" s="59">
        <v>45649</v>
      </c>
      <c r="T3" s="59"/>
      <c r="U3" s="59">
        <v>45650</v>
      </c>
      <c r="V3" s="59"/>
      <c r="W3" s="59">
        <v>45651</v>
      </c>
      <c r="X3" s="59"/>
      <c r="Y3" s="59">
        <v>45652</v>
      </c>
      <c r="Z3" s="59"/>
      <c r="AA3" s="59">
        <v>45653</v>
      </c>
      <c r="AB3" s="59"/>
      <c r="AC3" s="59">
        <v>45654</v>
      </c>
      <c r="AD3" s="59"/>
      <c r="AE3" s="59">
        <v>45655</v>
      </c>
      <c r="AF3" s="59"/>
      <c r="AG3" s="59">
        <v>45656</v>
      </c>
      <c r="AH3" s="59"/>
      <c r="AI3" s="59">
        <v>45657</v>
      </c>
      <c r="AJ3" s="59"/>
      <c r="AK3" s="59">
        <v>45658</v>
      </c>
      <c r="AL3" s="59"/>
      <c r="AM3" s="59">
        <v>45659</v>
      </c>
      <c r="AN3" s="59"/>
      <c r="AO3" s="59">
        <v>45660</v>
      </c>
      <c r="AP3" s="59"/>
      <c r="AQ3" s="59">
        <v>45661</v>
      </c>
      <c r="AR3" s="59"/>
      <c r="AS3" s="59">
        <v>45662</v>
      </c>
      <c r="AT3" s="59"/>
      <c r="AU3" s="59">
        <v>45663</v>
      </c>
      <c r="AV3" s="59"/>
      <c r="AW3" s="59">
        <v>45664</v>
      </c>
      <c r="AX3" s="59"/>
      <c r="AY3" s="59">
        <v>45665</v>
      </c>
      <c r="AZ3" s="59"/>
      <c r="BA3" s="59">
        <v>45666</v>
      </c>
      <c r="BB3" s="59"/>
      <c r="BC3" s="59">
        <v>45667</v>
      </c>
      <c r="BD3" s="59"/>
      <c r="BE3" s="59">
        <v>45668</v>
      </c>
      <c r="BF3" s="59"/>
      <c r="BG3" s="59">
        <v>45669</v>
      </c>
      <c r="BH3" s="59"/>
      <c r="BI3" s="59">
        <v>45670</v>
      </c>
      <c r="BJ3" s="59"/>
      <c r="BK3" s="59">
        <v>45671</v>
      </c>
      <c r="BL3" s="59"/>
      <c r="BM3" s="59">
        <v>45672</v>
      </c>
      <c r="BN3" s="59"/>
      <c r="BO3" s="59">
        <v>45673</v>
      </c>
      <c r="BP3" s="59"/>
      <c r="BQ3" s="59">
        <v>45674</v>
      </c>
      <c r="BR3" s="59"/>
      <c r="BS3" s="59">
        <v>45675</v>
      </c>
      <c r="BT3" s="59"/>
      <c r="BU3" s="59">
        <v>45676</v>
      </c>
      <c r="BV3" s="59"/>
      <c r="BW3" s="59">
        <v>45677</v>
      </c>
      <c r="BX3" s="59"/>
      <c r="BY3" s="59">
        <v>45678</v>
      </c>
      <c r="BZ3" s="59"/>
      <c r="CA3" s="82" t="s">
        <v>2</v>
      </c>
      <c r="CB3" s="83"/>
      <c r="CC3" s="50" t="s">
        <v>169</v>
      </c>
    </row>
    <row r="4" spans="1:86" x14ac:dyDescent="0.3">
      <c r="A4" s="62"/>
      <c r="B4" s="62"/>
      <c r="C4" s="1" t="s">
        <v>23</v>
      </c>
      <c r="D4" s="1" t="s">
        <v>24</v>
      </c>
      <c r="E4" s="1" t="s">
        <v>23</v>
      </c>
      <c r="F4" s="1" t="s">
        <v>24</v>
      </c>
      <c r="G4" s="1" t="s">
        <v>23</v>
      </c>
      <c r="H4" s="1" t="s">
        <v>24</v>
      </c>
      <c r="I4" s="1" t="s">
        <v>23</v>
      </c>
      <c r="J4" s="1" t="s">
        <v>24</v>
      </c>
      <c r="K4" s="1" t="s">
        <v>23</v>
      </c>
      <c r="L4" s="1" t="s">
        <v>24</v>
      </c>
      <c r="M4" s="1" t="s">
        <v>23</v>
      </c>
      <c r="N4" s="1" t="s">
        <v>24</v>
      </c>
      <c r="O4" s="1" t="s">
        <v>23</v>
      </c>
      <c r="P4" s="1" t="s">
        <v>24</v>
      </c>
      <c r="Q4" s="1" t="s">
        <v>23</v>
      </c>
      <c r="R4" s="1" t="s">
        <v>24</v>
      </c>
      <c r="S4" s="1" t="s">
        <v>23</v>
      </c>
      <c r="T4" s="1" t="s">
        <v>24</v>
      </c>
      <c r="U4" s="1" t="s">
        <v>23</v>
      </c>
      <c r="V4" s="1" t="s">
        <v>24</v>
      </c>
      <c r="W4" s="1" t="s">
        <v>23</v>
      </c>
      <c r="X4" s="1" t="s">
        <v>24</v>
      </c>
      <c r="Y4" s="1" t="s">
        <v>23</v>
      </c>
      <c r="Z4" s="1" t="s">
        <v>24</v>
      </c>
      <c r="AA4" s="1" t="s">
        <v>23</v>
      </c>
      <c r="AB4" s="1" t="s">
        <v>24</v>
      </c>
      <c r="AC4" s="1" t="s">
        <v>23</v>
      </c>
      <c r="AD4" s="1" t="s">
        <v>24</v>
      </c>
      <c r="AE4" s="1" t="s">
        <v>23</v>
      </c>
      <c r="AF4" s="1" t="s">
        <v>24</v>
      </c>
      <c r="AG4" s="1" t="s">
        <v>23</v>
      </c>
      <c r="AH4" s="1" t="s">
        <v>24</v>
      </c>
      <c r="AI4" s="1" t="s">
        <v>23</v>
      </c>
      <c r="AJ4" s="1" t="s">
        <v>24</v>
      </c>
      <c r="AK4" s="1" t="s">
        <v>23</v>
      </c>
      <c r="AL4" s="1" t="s">
        <v>24</v>
      </c>
      <c r="AM4" s="1" t="s">
        <v>23</v>
      </c>
      <c r="AN4" s="1" t="s">
        <v>24</v>
      </c>
      <c r="AO4" s="1" t="s">
        <v>23</v>
      </c>
      <c r="AP4" s="1" t="s">
        <v>24</v>
      </c>
      <c r="AQ4" s="1" t="s">
        <v>23</v>
      </c>
      <c r="AR4" s="1" t="s">
        <v>24</v>
      </c>
      <c r="AS4" s="1" t="s">
        <v>23</v>
      </c>
      <c r="AT4" s="1" t="s">
        <v>24</v>
      </c>
      <c r="AU4" s="1" t="s">
        <v>23</v>
      </c>
      <c r="AV4" s="1" t="s">
        <v>24</v>
      </c>
      <c r="AW4" s="1" t="s">
        <v>23</v>
      </c>
      <c r="AX4" s="1" t="s">
        <v>24</v>
      </c>
      <c r="AY4" s="1" t="s">
        <v>23</v>
      </c>
      <c r="AZ4" s="1" t="s">
        <v>24</v>
      </c>
      <c r="BA4" s="1" t="s">
        <v>23</v>
      </c>
      <c r="BB4" s="1" t="s">
        <v>24</v>
      </c>
      <c r="BC4" s="1" t="s">
        <v>23</v>
      </c>
      <c r="BD4" s="1" t="s">
        <v>24</v>
      </c>
      <c r="BE4" s="1" t="s">
        <v>23</v>
      </c>
      <c r="BF4" s="1" t="s">
        <v>24</v>
      </c>
      <c r="BG4" s="1" t="s">
        <v>23</v>
      </c>
      <c r="BH4" s="1" t="s">
        <v>24</v>
      </c>
      <c r="BI4" s="1" t="s">
        <v>23</v>
      </c>
      <c r="BJ4" s="1" t="s">
        <v>24</v>
      </c>
      <c r="BK4" s="1" t="s">
        <v>23</v>
      </c>
      <c r="BL4" s="1" t="s">
        <v>24</v>
      </c>
      <c r="BM4" s="1" t="s">
        <v>23</v>
      </c>
      <c r="BN4" s="1" t="s">
        <v>24</v>
      </c>
      <c r="BO4" s="1" t="s">
        <v>23</v>
      </c>
      <c r="BP4" s="1" t="s">
        <v>24</v>
      </c>
      <c r="BQ4" s="1" t="s">
        <v>23</v>
      </c>
      <c r="BR4" s="1" t="s">
        <v>24</v>
      </c>
      <c r="BS4" s="1" t="s">
        <v>23</v>
      </c>
      <c r="BT4" s="1" t="s">
        <v>24</v>
      </c>
      <c r="BU4" s="1" t="s">
        <v>23</v>
      </c>
      <c r="BV4" s="1" t="s">
        <v>24</v>
      </c>
      <c r="BW4" s="1" t="s">
        <v>23</v>
      </c>
      <c r="BX4" s="1" t="s">
        <v>24</v>
      </c>
      <c r="BY4" s="1" t="s">
        <v>23</v>
      </c>
      <c r="BZ4" s="1" t="s">
        <v>24</v>
      </c>
      <c r="CA4" s="1" t="s">
        <v>23</v>
      </c>
      <c r="CB4" s="1" t="s">
        <v>24</v>
      </c>
      <c r="CC4" s="1" t="s">
        <v>23</v>
      </c>
      <c r="CD4" s="1" t="s">
        <v>24</v>
      </c>
    </row>
    <row r="5" spans="1:86" x14ac:dyDescent="0.3">
      <c r="A5" s="2">
        <v>1</v>
      </c>
      <c r="B5" s="3" t="s">
        <v>3</v>
      </c>
      <c r="C5" s="35">
        <v>8</v>
      </c>
      <c r="D5" s="35">
        <v>32</v>
      </c>
      <c r="E5" s="35"/>
      <c r="F5" s="35">
        <v>3</v>
      </c>
      <c r="G5" s="35"/>
      <c r="H5" s="35">
        <v>3</v>
      </c>
      <c r="I5" s="35"/>
      <c r="J5" s="35"/>
      <c r="K5" s="35"/>
      <c r="L5" s="35"/>
      <c r="M5" s="35"/>
      <c r="N5" s="35"/>
      <c r="O5" s="35"/>
      <c r="P5" s="35"/>
      <c r="Q5" s="35">
        <v>2</v>
      </c>
      <c r="R5" s="35"/>
      <c r="S5" s="35"/>
      <c r="T5" s="35"/>
      <c r="U5" s="35">
        <v>1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>
        <v>3</v>
      </c>
      <c r="AW5" s="35"/>
      <c r="AX5" s="35">
        <v>7</v>
      </c>
      <c r="AY5" s="35"/>
      <c r="AZ5" s="35">
        <v>6</v>
      </c>
      <c r="BA5" s="35"/>
      <c r="BB5" s="35">
        <v>1</v>
      </c>
      <c r="BC5" s="35"/>
      <c r="BD5" s="35"/>
      <c r="BE5" s="35"/>
      <c r="BF5" s="35">
        <v>2</v>
      </c>
      <c r="BG5" s="35"/>
      <c r="BH5" s="35"/>
      <c r="BI5" s="35"/>
      <c r="BJ5" s="35">
        <v>1</v>
      </c>
      <c r="BK5" s="35"/>
      <c r="BL5" s="35"/>
      <c r="BM5" s="35"/>
      <c r="BN5" s="35">
        <v>2</v>
      </c>
      <c r="BO5" s="35"/>
      <c r="BP5" s="35"/>
      <c r="BQ5" s="35"/>
      <c r="BR5" s="35">
        <v>1</v>
      </c>
      <c r="BS5" s="35"/>
      <c r="BT5" s="35"/>
      <c r="BU5" s="35"/>
      <c r="BV5" s="35"/>
      <c r="BW5" s="35"/>
      <c r="BX5" s="35"/>
      <c r="BY5" s="35"/>
      <c r="BZ5" s="35"/>
      <c r="CA5" s="35">
        <f>C5+E5+G5+I5+K5+M5+O5+Q5+S5+U5+W5+Y5+AA5+BA5+BC5+BY5+AC5+AE5+AG5+AI5+AK5+AM5+AO5+AQ5+AS5+AU5+AW5+AY5+BE5+BG5+BI5+BK5+BM5+BO5+BQ5+BS5+BU5+BW5</f>
        <v>11</v>
      </c>
      <c r="CB5" s="35">
        <f>D5+F5+H5+J5+L5+N5+BZ5+P5+R5+T5+V5+X5+Z5+AB5+BB5+BD5+BZ5+AD5+AF5+AH5+AJ5+AL5+AN5+AP5+AR5+AT5+AV5+AX5+AZ5+BF5+BH5+BJ5+BL5+BN5+BP5+BR5+BT5+BV5+BX5</f>
        <v>61</v>
      </c>
      <c r="CC5" s="32" t="e">
        <f>(#REF!+#REF!+CA5)/(#REF!+#REF!+#REF!+#REF!+CA5+CB5)%</f>
        <v>#REF!</v>
      </c>
      <c r="CD5" s="37"/>
      <c r="CE5" s="37">
        <f>CA5+CB5</f>
        <v>72</v>
      </c>
      <c r="CF5" s="37"/>
      <c r="CG5" s="43"/>
      <c r="CH5" s="43"/>
    </row>
    <row r="6" spans="1:86" s="5" customFormat="1" x14ac:dyDescent="0.3">
      <c r="A6" s="2">
        <v>2</v>
      </c>
      <c r="B6" s="3" t="s">
        <v>4</v>
      </c>
      <c r="C6" s="35">
        <v>4</v>
      </c>
      <c r="D6" s="35">
        <v>18</v>
      </c>
      <c r="E6" s="35">
        <v>1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>
        <f t="shared" ref="CA6:CA21" si="0">C6+E6+G6+I6+K6+M6+O6+Q6+S6+U6+W6+Y6+AA6+BA6+BC6+BY6+AC6+AE6+AG6+AI6+AK6+AM6+AO6+AQ6+AS6+AU6+AW6+AY6+BE6+BG6+BI6+BK6+BM6+BO6+BQ6+BS6+BU6+BW6</f>
        <v>5</v>
      </c>
      <c r="CB6" s="35">
        <f t="shared" ref="CB6:CB21" si="1">D6+F6+H6+J6+L6+N6+BZ6+P6+R6+T6+V6+X6+Z6+AB6+BB6+BD6+BZ6+AD6+AF6+AH6+AJ6+AL6+AN6+AP6+AR6+AT6+AV6+AX6+AZ6+BF6+BH6+BJ6+BL6+BN6+BP6+BR6+BT6+BV6+BX6</f>
        <v>18</v>
      </c>
      <c r="CC6" s="36" t="e">
        <f>(#REF!+#REF!+CA6)/(#REF!+#REF!+#REF!+#REF!+CA6+CB6)%</f>
        <v>#REF!</v>
      </c>
      <c r="CD6" s="37"/>
      <c r="CE6" s="37">
        <f t="shared" ref="CE6:CE22" si="2">CA6+CB6</f>
        <v>23</v>
      </c>
      <c r="CF6" s="37"/>
      <c r="CG6" s="43"/>
      <c r="CH6" s="43"/>
    </row>
    <row r="7" spans="1:86" s="6" customFormat="1" x14ac:dyDescent="0.3">
      <c r="A7" s="2">
        <v>3</v>
      </c>
      <c r="B7" s="3" t="s">
        <v>5</v>
      </c>
      <c r="C7" s="35">
        <v>1</v>
      </c>
      <c r="D7" s="35">
        <v>21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>
        <f t="shared" si="0"/>
        <v>1</v>
      </c>
      <c r="CB7" s="35">
        <f t="shared" si="1"/>
        <v>21</v>
      </c>
      <c r="CC7" s="36" t="e">
        <f>(#REF!+#REF!+CA7)/(#REF!+#REF!+#REF!+#REF!+CA7+CB7)%</f>
        <v>#REF!</v>
      </c>
      <c r="CD7" s="37"/>
      <c r="CE7" s="37">
        <f t="shared" si="2"/>
        <v>22</v>
      </c>
      <c r="CF7" s="37"/>
      <c r="CG7" s="43"/>
      <c r="CH7" s="43"/>
    </row>
    <row r="8" spans="1:86" s="6" customFormat="1" x14ac:dyDescent="0.3">
      <c r="A8" s="2">
        <v>4</v>
      </c>
      <c r="B8" s="3" t="s">
        <v>6</v>
      </c>
      <c r="C8" s="35">
        <v>3</v>
      </c>
      <c r="D8" s="35">
        <v>23</v>
      </c>
      <c r="E8" s="35"/>
      <c r="F8" s="35"/>
      <c r="G8" s="35"/>
      <c r="H8" s="35">
        <v>3</v>
      </c>
      <c r="I8" s="35"/>
      <c r="J8" s="35">
        <v>1</v>
      </c>
      <c r="K8" s="35"/>
      <c r="L8" s="35"/>
      <c r="M8" s="35"/>
      <c r="N8" s="35"/>
      <c r="O8" s="35">
        <v>1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>
        <v>3</v>
      </c>
      <c r="BM8" s="35"/>
      <c r="BN8" s="35"/>
      <c r="BO8" s="35"/>
      <c r="BP8" s="35">
        <v>16</v>
      </c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>
        <f t="shared" si="0"/>
        <v>4</v>
      </c>
      <c r="CB8" s="35">
        <f t="shared" si="1"/>
        <v>46</v>
      </c>
      <c r="CC8" s="36" t="e">
        <f>(#REF!+#REF!+CA8)/(#REF!+#REF!+#REF!+#REF!+CA8+CB8)%</f>
        <v>#REF!</v>
      </c>
      <c r="CD8" s="37"/>
      <c r="CE8" s="37">
        <f t="shared" si="2"/>
        <v>50</v>
      </c>
      <c r="CF8" s="37"/>
      <c r="CG8" s="43"/>
      <c r="CH8" s="43"/>
    </row>
    <row r="9" spans="1:86" s="6" customFormat="1" x14ac:dyDescent="0.3">
      <c r="A9" s="2">
        <v>5</v>
      </c>
      <c r="B9" s="3" t="s">
        <v>7</v>
      </c>
      <c r="C9" s="35">
        <v>10</v>
      </c>
      <c r="D9" s="35">
        <v>48</v>
      </c>
      <c r="E9" s="35"/>
      <c r="F9" s="35"/>
      <c r="G9" s="35"/>
      <c r="H9" s="35"/>
      <c r="I9" s="35"/>
      <c r="J9" s="35">
        <v>1</v>
      </c>
      <c r="K9" s="35"/>
      <c r="L9" s="35">
        <v>1</v>
      </c>
      <c r="M9" s="35"/>
      <c r="N9" s="35">
        <v>1</v>
      </c>
      <c r="O9" s="35"/>
      <c r="P9" s="35"/>
      <c r="Q9" s="35"/>
      <c r="R9" s="35"/>
      <c r="S9" s="35"/>
      <c r="T9" s="35"/>
      <c r="U9" s="35"/>
      <c r="V9" s="35"/>
      <c r="W9" s="35">
        <v>1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>
        <v>12</v>
      </c>
      <c r="AU9" s="35"/>
      <c r="AV9" s="35">
        <v>3</v>
      </c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>
        <v>4</v>
      </c>
      <c r="BY9" s="35"/>
      <c r="BZ9" s="35"/>
      <c r="CA9" s="35">
        <f t="shared" si="0"/>
        <v>11</v>
      </c>
      <c r="CB9" s="35">
        <f t="shared" si="1"/>
        <v>70</v>
      </c>
      <c r="CC9" s="36" t="e">
        <f>(#REF!+#REF!+CA9)/(#REF!+#REF!+#REF!+#REF!+CA9+CB9)%</f>
        <v>#REF!</v>
      </c>
      <c r="CD9" s="37"/>
      <c r="CE9" s="37">
        <f t="shared" si="2"/>
        <v>81</v>
      </c>
      <c r="CF9" s="37"/>
      <c r="CG9" s="43"/>
      <c r="CH9" s="43"/>
    </row>
    <row r="10" spans="1:86" x14ac:dyDescent="0.3">
      <c r="A10" s="2">
        <v>6</v>
      </c>
      <c r="B10" s="3" t="s">
        <v>8</v>
      </c>
      <c r="C10" s="35">
        <v>4</v>
      </c>
      <c r="D10" s="35">
        <v>29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>
        <v>1</v>
      </c>
      <c r="T10" s="35"/>
      <c r="U10" s="35"/>
      <c r="V10" s="35"/>
      <c r="W10" s="35"/>
      <c r="X10" s="35"/>
      <c r="Y10" s="35"/>
      <c r="Z10" s="35">
        <v>1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>
        <v>1</v>
      </c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>
        <v>1</v>
      </c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>
        <f t="shared" si="0"/>
        <v>5</v>
      </c>
      <c r="CB10" s="35">
        <f t="shared" si="1"/>
        <v>32</v>
      </c>
      <c r="CC10" s="36" t="e">
        <f>(#REF!+#REF!+CA10)/(#REF!+#REF!+#REF!+#REF!+CA10+CB10)%</f>
        <v>#REF!</v>
      </c>
      <c r="CD10" s="37"/>
      <c r="CE10" s="37">
        <f t="shared" si="2"/>
        <v>37</v>
      </c>
      <c r="CF10" s="37"/>
      <c r="CG10" s="43"/>
      <c r="CH10" s="43"/>
    </row>
    <row r="11" spans="1:86" x14ac:dyDescent="0.3">
      <c r="A11" s="2">
        <v>7</v>
      </c>
      <c r="B11" s="3" t="s">
        <v>9</v>
      </c>
      <c r="C11" s="35">
        <v>2</v>
      </c>
      <c r="D11" s="35"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>
        <f t="shared" si="0"/>
        <v>2</v>
      </c>
      <c r="CB11" s="35">
        <f t="shared" si="1"/>
        <v>9</v>
      </c>
      <c r="CC11" s="32" t="e">
        <f>(#REF!+#REF!+CA11)/(#REF!+#REF!+#REF!+#REF!+CA11+CB11)%</f>
        <v>#REF!</v>
      </c>
      <c r="CD11" s="37"/>
      <c r="CE11" s="37">
        <f t="shared" si="2"/>
        <v>11</v>
      </c>
      <c r="CF11" s="37"/>
      <c r="CG11" s="43"/>
      <c r="CH11" s="43"/>
    </row>
    <row r="12" spans="1:86" x14ac:dyDescent="0.3">
      <c r="A12" s="2">
        <v>8</v>
      </c>
      <c r="B12" s="3" t="s">
        <v>10</v>
      </c>
      <c r="C12" s="35">
        <v>7</v>
      </c>
      <c r="D12" s="35">
        <v>26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>
        <v>1</v>
      </c>
      <c r="R12" s="35"/>
      <c r="S12" s="35"/>
      <c r="T12" s="35"/>
      <c r="U12" s="35">
        <v>1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>
        <f t="shared" si="0"/>
        <v>9</v>
      </c>
      <c r="CB12" s="35">
        <f t="shared" si="1"/>
        <v>26</v>
      </c>
      <c r="CC12" s="32" t="e">
        <f>(#REF!+#REF!+CA12)/(#REF!+#REF!+#REF!+#REF!+CA12+CB12)%</f>
        <v>#REF!</v>
      </c>
      <c r="CD12" s="37"/>
      <c r="CE12" s="37">
        <f t="shared" si="2"/>
        <v>35</v>
      </c>
      <c r="CF12" s="37"/>
      <c r="CG12" s="43"/>
      <c r="CH12" s="43"/>
    </row>
    <row r="13" spans="1:86" x14ac:dyDescent="0.3">
      <c r="A13" s="2">
        <v>9</v>
      </c>
      <c r="B13" s="3" t="s">
        <v>11</v>
      </c>
      <c r="C13" s="35">
        <v>5</v>
      </c>
      <c r="D13" s="35">
        <v>41</v>
      </c>
      <c r="E13" s="35"/>
      <c r="F13" s="35"/>
      <c r="G13" s="35"/>
      <c r="H13" s="35"/>
      <c r="I13" s="35"/>
      <c r="J13" s="35"/>
      <c r="K13" s="35"/>
      <c r="L13" s="35">
        <v>3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>
        <v>1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>
        <v>1</v>
      </c>
      <c r="BS13" s="35"/>
      <c r="BT13" s="35"/>
      <c r="BU13" s="35"/>
      <c r="BV13" s="35">
        <v>4</v>
      </c>
      <c r="BW13" s="35"/>
      <c r="BX13" s="35"/>
      <c r="BY13" s="35"/>
      <c r="BZ13" s="35"/>
      <c r="CA13" s="35">
        <f t="shared" si="0"/>
        <v>5</v>
      </c>
      <c r="CB13" s="35">
        <f t="shared" si="1"/>
        <v>50</v>
      </c>
      <c r="CC13" s="36" t="e">
        <f>(#REF!+#REF!+CA13)/(#REF!+#REF!+#REF!+#REF!+CA13+CB13)%</f>
        <v>#REF!</v>
      </c>
      <c r="CD13" s="37"/>
      <c r="CE13" s="37">
        <f t="shared" si="2"/>
        <v>55</v>
      </c>
      <c r="CF13" s="37"/>
      <c r="CG13" s="43"/>
      <c r="CH13" s="43"/>
    </row>
    <row r="14" spans="1:86" x14ac:dyDescent="0.3">
      <c r="A14" s="2">
        <v>10</v>
      </c>
      <c r="B14" s="3" t="s">
        <v>12</v>
      </c>
      <c r="C14" s="35">
        <v>3</v>
      </c>
      <c r="D14" s="35">
        <v>26</v>
      </c>
      <c r="E14" s="35"/>
      <c r="F14" s="35"/>
      <c r="G14" s="35"/>
      <c r="H14" s="35">
        <v>1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>
        <v>1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>
        <v>1</v>
      </c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>
        <f t="shared" si="0"/>
        <v>5</v>
      </c>
      <c r="CB14" s="35">
        <f t="shared" si="1"/>
        <v>27</v>
      </c>
      <c r="CC14" s="36" t="e">
        <f>(#REF!+#REF!+CA14)/(#REF!+#REF!+#REF!+#REF!+CA14+CB14)%</f>
        <v>#REF!</v>
      </c>
      <c r="CD14" s="37"/>
      <c r="CE14" s="37">
        <f t="shared" si="2"/>
        <v>32</v>
      </c>
      <c r="CF14" s="37"/>
      <c r="CG14" s="43"/>
      <c r="CH14" s="43"/>
    </row>
    <row r="15" spans="1:86" x14ac:dyDescent="0.3">
      <c r="A15" s="2">
        <v>11</v>
      </c>
      <c r="B15" s="3" t="s">
        <v>13</v>
      </c>
      <c r="C15" s="35">
        <v>2</v>
      </c>
      <c r="D15" s="35">
        <v>41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>
        <v>5</v>
      </c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>
        <f t="shared" si="0"/>
        <v>2</v>
      </c>
      <c r="CB15" s="35">
        <f t="shared" si="1"/>
        <v>46</v>
      </c>
      <c r="CC15" s="36" t="e">
        <f>(#REF!+#REF!+CA15)/(#REF!+#REF!+#REF!+#REF!+CA15+CB15)%</f>
        <v>#REF!</v>
      </c>
      <c r="CD15" s="37"/>
      <c r="CE15" s="37">
        <f t="shared" si="2"/>
        <v>48</v>
      </c>
      <c r="CF15" s="37">
        <f>CE15+CE17+CE18</f>
        <v>92</v>
      </c>
      <c r="CG15" s="43"/>
      <c r="CH15" s="43"/>
    </row>
    <row r="16" spans="1:86" s="5" customFormat="1" x14ac:dyDescent="0.3">
      <c r="A16" s="2">
        <v>12</v>
      </c>
      <c r="B16" s="3" t="s">
        <v>14</v>
      </c>
      <c r="C16" s="35">
        <v>11</v>
      </c>
      <c r="D16" s="35">
        <v>26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>
        <f t="shared" si="0"/>
        <v>11</v>
      </c>
      <c r="CB16" s="35">
        <f t="shared" si="1"/>
        <v>26</v>
      </c>
      <c r="CC16" s="32" t="e">
        <f>(#REF!+#REF!+CA16)/(#REF!+#REF!+#REF!+#REF!+CA16+CB16)%</f>
        <v>#REF!</v>
      </c>
      <c r="CD16" s="37"/>
      <c r="CE16" s="37">
        <f t="shared" si="2"/>
        <v>37</v>
      </c>
      <c r="CF16" s="37"/>
      <c r="CG16" s="43"/>
      <c r="CH16" s="43"/>
    </row>
    <row r="17" spans="1:100" x14ac:dyDescent="0.3">
      <c r="A17" s="2">
        <v>13</v>
      </c>
      <c r="B17" s="3" t="s">
        <v>15</v>
      </c>
      <c r="C17" s="35">
        <v>2</v>
      </c>
      <c r="D17" s="35"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>
        <f t="shared" si="0"/>
        <v>2</v>
      </c>
      <c r="CB17" s="35">
        <f t="shared" si="1"/>
        <v>12</v>
      </c>
      <c r="CC17" s="36" t="e">
        <f>(#REF!+#REF!+CA17)/(#REF!+#REF!+#REF!+#REF!+CA17+CB17)%</f>
        <v>#REF!</v>
      </c>
      <c r="CD17" s="37"/>
      <c r="CE17" s="37">
        <f t="shared" si="2"/>
        <v>14</v>
      </c>
      <c r="CF17" s="37"/>
      <c r="CG17" s="43"/>
      <c r="CH17" s="43"/>
    </row>
    <row r="18" spans="1:100" x14ac:dyDescent="0.3">
      <c r="A18" s="2">
        <v>14</v>
      </c>
      <c r="B18" s="3" t="s">
        <v>16</v>
      </c>
      <c r="C18" s="35">
        <v>5</v>
      </c>
      <c r="D18" s="35">
        <v>23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>
        <v>1</v>
      </c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>
        <v>1</v>
      </c>
      <c r="BV18" s="35"/>
      <c r="BW18" s="35"/>
      <c r="BX18" s="35"/>
      <c r="BY18" s="35"/>
      <c r="BZ18" s="35"/>
      <c r="CA18" s="35">
        <f t="shared" si="0"/>
        <v>7</v>
      </c>
      <c r="CB18" s="35">
        <f t="shared" si="1"/>
        <v>23</v>
      </c>
      <c r="CC18" s="32" t="e">
        <f>(#REF!+#REF!+CA18)/(#REF!+#REF!+#REF!+#REF!+CA18+CB18)%</f>
        <v>#REF!</v>
      </c>
      <c r="CD18" s="37"/>
      <c r="CE18" s="37">
        <f t="shared" si="2"/>
        <v>30</v>
      </c>
      <c r="CF18" s="37"/>
      <c r="CG18" s="43"/>
      <c r="CH18" s="43"/>
    </row>
    <row r="19" spans="1:100" x14ac:dyDescent="0.3">
      <c r="A19" s="2">
        <v>15</v>
      </c>
      <c r="B19" s="3" t="s">
        <v>17</v>
      </c>
      <c r="C19" s="35">
        <v>4</v>
      </c>
      <c r="D19" s="35">
        <v>28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>
        <v>1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>
        <f t="shared" si="0"/>
        <v>5</v>
      </c>
      <c r="CB19" s="35">
        <f t="shared" si="1"/>
        <v>28</v>
      </c>
      <c r="CC19" s="36" t="e">
        <f>(#REF!+#REF!+CA19)/(#REF!+#REF!+#REF!+#REF!+CA19+CB19)%</f>
        <v>#REF!</v>
      </c>
      <c r="CD19" s="37"/>
      <c r="CE19" s="37">
        <f t="shared" si="2"/>
        <v>33</v>
      </c>
      <c r="CF19" s="37"/>
      <c r="CG19" s="43"/>
      <c r="CH19" s="43"/>
    </row>
    <row r="20" spans="1:100" x14ac:dyDescent="0.3">
      <c r="A20" s="2">
        <v>16</v>
      </c>
      <c r="B20" s="3" t="s">
        <v>18</v>
      </c>
      <c r="C20" s="35">
        <v>1</v>
      </c>
      <c r="D20" s="35"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>
        <f t="shared" si="0"/>
        <v>1</v>
      </c>
      <c r="CB20" s="35">
        <f t="shared" si="1"/>
        <v>16</v>
      </c>
      <c r="CC20" s="36" t="e">
        <f>(#REF!+#REF!+CA20)/(#REF!+#REF!+#REF!+#REF!+CA20+CB20)%</f>
        <v>#REF!</v>
      </c>
      <c r="CD20" s="37"/>
      <c r="CE20" s="37">
        <f t="shared" si="2"/>
        <v>17</v>
      </c>
      <c r="CF20" s="37"/>
      <c r="CG20" s="43"/>
      <c r="CH20" s="43"/>
    </row>
    <row r="21" spans="1:100" x14ac:dyDescent="0.3">
      <c r="A21" s="2">
        <v>17</v>
      </c>
      <c r="B21" s="3" t="s">
        <v>19</v>
      </c>
      <c r="C21" s="35">
        <v>27</v>
      </c>
      <c r="D21" s="35">
        <v>28</v>
      </c>
      <c r="E21" s="35">
        <v>1</v>
      </c>
      <c r="F21" s="35">
        <v>1</v>
      </c>
      <c r="G21" s="35"/>
      <c r="H21" s="35"/>
      <c r="I21" s="35">
        <v>1</v>
      </c>
      <c r="J21" s="35">
        <v>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>
        <v>13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>
        <v>4</v>
      </c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>
        <v>3</v>
      </c>
      <c r="BV21" s="35"/>
      <c r="BW21" s="35"/>
      <c r="BX21" s="35"/>
      <c r="BY21" s="35"/>
      <c r="BZ21" s="35"/>
      <c r="CA21" s="35">
        <f t="shared" si="0"/>
        <v>32</v>
      </c>
      <c r="CB21" s="35">
        <f t="shared" si="1"/>
        <v>47</v>
      </c>
      <c r="CC21" s="32" t="e">
        <f>(#REF!+#REF!+CA21)/(#REF!+#REF!+#REF!+#REF!+CA21+CB21)%</f>
        <v>#REF!</v>
      </c>
      <c r="CD21" s="37"/>
      <c r="CE21" s="37">
        <f t="shared" si="2"/>
        <v>79</v>
      </c>
      <c r="CF21" s="37"/>
      <c r="CG21" s="43"/>
      <c r="CH21" s="43"/>
    </row>
    <row r="22" spans="1:100" x14ac:dyDescent="0.3">
      <c r="A22" s="3"/>
      <c r="B22" s="3" t="s">
        <v>2</v>
      </c>
      <c r="C22" s="1">
        <f t="shared" ref="C22:CA22" si="3">SUM(C5:C21)</f>
        <v>99</v>
      </c>
      <c r="D22" s="1">
        <f t="shared" si="3"/>
        <v>447</v>
      </c>
      <c r="E22" s="1">
        <f t="shared" si="3"/>
        <v>2</v>
      </c>
      <c r="F22" s="1">
        <f t="shared" si="3"/>
        <v>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>
        <f t="shared" si="3"/>
        <v>118</v>
      </c>
      <c r="CB22" s="1">
        <f t="shared" ref="CB22" si="4">SUM(CB5:CB21)</f>
        <v>558</v>
      </c>
      <c r="CC22" s="36" t="e">
        <f>#REF!/(#REF!+#REF!)%</f>
        <v>#REF!</v>
      </c>
      <c r="CD22" s="37"/>
      <c r="CE22" s="37">
        <f t="shared" si="2"/>
        <v>676</v>
      </c>
      <c r="CF22" s="37"/>
      <c r="CG22" s="43"/>
      <c r="CH22" s="43"/>
    </row>
    <row r="23" spans="1:100" x14ac:dyDescent="0.3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</row>
    <row r="24" spans="1:100" x14ac:dyDescent="0.3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</row>
    <row r="25" spans="1:100" hidden="1" x14ac:dyDescent="0.3">
      <c r="A25" s="7" t="s">
        <v>26</v>
      </c>
    </row>
    <row r="26" spans="1:100" hidden="1" x14ac:dyDescent="0.3">
      <c r="A26" s="7" t="s">
        <v>27</v>
      </c>
    </row>
    <row r="27" spans="1:100" hidden="1" x14ac:dyDescent="0.3">
      <c r="A27" s="7" t="s">
        <v>28</v>
      </c>
    </row>
    <row r="28" spans="1:100" hidden="1" x14ac:dyDescent="0.3">
      <c r="A28" s="64" t="s">
        <v>29</v>
      </c>
      <c r="B28" s="64"/>
    </row>
    <row r="29" spans="1:100" hidden="1" x14ac:dyDescent="0.3">
      <c r="A29" s="63"/>
      <c r="B29" s="63"/>
    </row>
  </sheetData>
  <mergeCells count="46">
    <mergeCell ref="BQ3:BR3"/>
    <mergeCell ref="BS3:BT3"/>
    <mergeCell ref="BU3:BV3"/>
    <mergeCell ref="BW3:BX3"/>
    <mergeCell ref="BG3:BH3"/>
    <mergeCell ref="BI3:BJ3"/>
    <mergeCell ref="BK3:BL3"/>
    <mergeCell ref="BM3:BN3"/>
    <mergeCell ref="BO3:BP3"/>
    <mergeCell ref="AS3:AT3"/>
    <mergeCell ref="AU3:AV3"/>
    <mergeCell ref="AW3:AX3"/>
    <mergeCell ref="AY3:AZ3"/>
    <mergeCell ref="BE3:BF3"/>
    <mergeCell ref="A1:CC1"/>
    <mergeCell ref="A3:A4"/>
    <mergeCell ref="B3:B4"/>
    <mergeCell ref="C3:D3"/>
    <mergeCell ref="G3:H3"/>
    <mergeCell ref="I3:J3"/>
    <mergeCell ref="K3:L3"/>
    <mergeCell ref="M3:N3"/>
    <mergeCell ref="AC3:AD3"/>
    <mergeCell ref="AE3:AF3"/>
    <mergeCell ref="AG3:AH3"/>
    <mergeCell ref="AI3:AJ3"/>
    <mergeCell ref="AK3:AL3"/>
    <mergeCell ref="AM3:AN3"/>
    <mergeCell ref="AO3:AP3"/>
    <mergeCell ref="AQ3:AR3"/>
    <mergeCell ref="C23:CC23"/>
    <mergeCell ref="C24:CC24"/>
    <mergeCell ref="CA3:CB3"/>
    <mergeCell ref="E3:F3"/>
    <mergeCell ref="A29:B29"/>
    <mergeCell ref="A28:B28"/>
    <mergeCell ref="O3:P3"/>
    <mergeCell ref="Q3:R3"/>
    <mergeCell ref="S3:T3"/>
    <mergeCell ref="U3:V3"/>
    <mergeCell ref="W3:X3"/>
    <mergeCell ref="Y3:Z3"/>
    <mergeCell ref="AA3:AB3"/>
    <mergeCell ref="BA3:BB3"/>
    <mergeCell ref="BC3:BD3"/>
    <mergeCell ref="BY3:BZ3"/>
  </mergeCells>
  <phoneticPr fontId="12" type="noConversion"/>
  <pageMargins left="0" right="0" top="0.35433070866141736" bottom="0.35433070866141736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A42B-8CF3-4247-8A28-2A037BBAD36F}">
  <dimension ref="A1:Z29"/>
  <sheetViews>
    <sheetView zoomScale="76" zoomScaleNormal="76" workbookViewId="0">
      <selection activeCell="C23" sqref="C23"/>
    </sheetView>
  </sheetViews>
  <sheetFormatPr defaultColWidth="8.88671875" defaultRowHeight="18" x14ac:dyDescent="0.35"/>
  <cols>
    <col min="1" max="1" width="9.88671875" style="16" customWidth="1"/>
    <col min="2" max="2" width="17.33203125" style="16" customWidth="1"/>
    <col min="3" max="3" width="8.5546875" style="25" bestFit="1" customWidth="1"/>
    <col min="4" max="4" width="11.6640625" style="25" customWidth="1"/>
    <col min="5" max="5" width="11.33203125" style="25" bestFit="1" customWidth="1"/>
    <col min="6" max="6" width="9.6640625" style="25" customWidth="1"/>
    <col min="7" max="7" width="14.21875" style="16" bestFit="1" customWidth="1"/>
    <col min="8" max="8" width="18.6640625" style="16" bestFit="1" customWidth="1"/>
    <col min="9" max="9" width="17.21875" style="16" bestFit="1" customWidth="1"/>
    <col min="10" max="10" width="15.88671875" style="16" bestFit="1" customWidth="1"/>
    <col min="11" max="11" width="12.77734375" style="16" customWidth="1"/>
    <col min="12" max="12" width="10.77734375" style="16" bestFit="1" customWidth="1"/>
    <col min="13" max="13" width="6.77734375" style="16" hidden="1" customWidth="1"/>
    <col min="14" max="14" width="8.33203125" style="16" hidden="1" customWidth="1"/>
    <col min="15" max="15" width="5.109375" style="16" hidden="1" customWidth="1"/>
    <col min="16" max="16384" width="8.88671875" style="16"/>
  </cols>
  <sheetData>
    <row r="1" spans="1:15" x14ac:dyDescent="0.3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7" customHeight="1" x14ac:dyDescent="0.35">
      <c r="A3" s="74" t="s">
        <v>0</v>
      </c>
      <c r="B3" s="74" t="s">
        <v>1</v>
      </c>
      <c r="C3" s="74" t="s">
        <v>34</v>
      </c>
      <c r="D3" s="74"/>
      <c r="E3" s="88" t="s">
        <v>108</v>
      </c>
      <c r="F3" s="77" t="s">
        <v>35</v>
      </c>
      <c r="G3" s="73" t="s">
        <v>52</v>
      </c>
      <c r="H3" s="73" t="s">
        <v>53</v>
      </c>
      <c r="I3" s="73" t="s">
        <v>54</v>
      </c>
      <c r="J3" s="73" t="s">
        <v>55</v>
      </c>
      <c r="K3" s="74" t="s">
        <v>36</v>
      </c>
      <c r="L3" s="74" t="s">
        <v>42</v>
      </c>
      <c r="M3" s="68" t="s">
        <v>45</v>
      </c>
      <c r="N3" s="69"/>
      <c r="O3" s="70"/>
    </row>
    <row r="4" spans="1:15" ht="37.200000000000003" customHeight="1" x14ac:dyDescent="0.35">
      <c r="A4" s="74"/>
      <c r="B4" s="74"/>
      <c r="C4" s="24" t="s">
        <v>39</v>
      </c>
      <c r="D4" s="46" t="s">
        <v>130</v>
      </c>
      <c r="E4" s="89"/>
      <c r="F4" s="77"/>
      <c r="G4" s="73"/>
      <c r="H4" s="73"/>
      <c r="I4" s="73"/>
      <c r="J4" s="73"/>
      <c r="K4" s="74"/>
      <c r="L4" s="74"/>
      <c r="M4" s="20" t="s">
        <v>39</v>
      </c>
      <c r="N4" s="20" t="s">
        <v>44</v>
      </c>
      <c r="O4" s="20" t="s">
        <v>23</v>
      </c>
    </row>
    <row r="5" spans="1:15" x14ac:dyDescent="0.35">
      <c r="A5" s="17">
        <v>1</v>
      </c>
      <c r="B5" s="18" t="s">
        <v>3</v>
      </c>
      <c r="C5" s="22" t="s">
        <v>123</v>
      </c>
      <c r="D5" s="22" t="s">
        <v>49</v>
      </c>
      <c r="E5" s="22" t="s">
        <v>48</v>
      </c>
      <c r="F5" s="22"/>
      <c r="G5" s="22"/>
      <c r="H5" s="22"/>
      <c r="I5" s="22"/>
      <c r="J5" s="22" t="s">
        <v>48</v>
      </c>
      <c r="K5" s="22" t="s">
        <v>48</v>
      </c>
      <c r="L5" s="38" t="s">
        <v>101</v>
      </c>
      <c r="M5" s="21">
        <v>9</v>
      </c>
      <c r="N5" s="21">
        <v>4</v>
      </c>
      <c r="O5" s="26">
        <v>4</v>
      </c>
    </row>
    <row r="6" spans="1:15" x14ac:dyDescent="0.35">
      <c r="A6" s="17">
        <v>2</v>
      </c>
      <c r="B6" s="18" t="s">
        <v>4</v>
      </c>
      <c r="C6" s="22" t="s">
        <v>118</v>
      </c>
      <c r="D6" s="22" t="s">
        <v>48</v>
      </c>
      <c r="E6" s="22" t="s">
        <v>48</v>
      </c>
      <c r="F6" s="22" t="s">
        <v>48</v>
      </c>
      <c r="G6" s="22"/>
      <c r="H6" s="22"/>
      <c r="I6" s="22"/>
      <c r="J6" s="22"/>
      <c r="K6" s="40"/>
      <c r="L6" s="38"/>
      <c r="M6" s="21">
        <v>2</v>
      </c>
      <c r="N6" s="21">
        <v>1</v>
      </c>
      <c r="O6" s="26">
        <v>1</v>
      </c>
    </row>
    <row r="7" spans="1:15" x14ac:dyDescent="0.35">
      <c r="A7" s="17">
        <v>3</v>
      </c>
      <c r="B7" s="18" t="s">
        <v>5</v>
      </c>
      <c r="C7" s="22" t="s">
        <v>109</v>
      </c>
      <c r="D7" s="22" t="s">
        <v>48</v>
      </c>
      <c r="E7" s="22" t="s">
        <v>48</v>
      </c>
      <c r="F7" s="22" t="s">
        <v>48</v>
      </c>
      <c r="G7" s="22"/>
      <c r="H7" s="22"/>
      <c r="I7" s="22"/>
      <c r="J7" s="22"/>
      <c r="K7" s="40"/>
      <c r="L7" s="38"/>
      <c r="M7" s="21">
        <v>1</v>
      </c>
      <c r="N7" s="21">
        <v>0</v>
      </c>
      <c r="O7" s="26"/>
    </row>
    <row r="8" spans="1:15" x14ac:dyDescent="0.35">
      <c r="A8" s="17">
        <v>4</v>
      </c>
      <c r="B8" s="18" t="s">
        <v>6</v>
      </c>
      <c r="C8" s="22" t="s">
        <v>112</v>
      </c>
      <c r="D8" s="22" t="s">
        <v>48</v>
      </c>
      <c r="E8" s="22" t="s">
        <v>48</v>
      </c>
      <c r="F8" s="22"/>
      <c r="G8" s="22" t="s">
        <v>48</v>
      </c>
      <c r="H8" s="22"/>
      <c r="I8" s="22"/>
      <c r="J8" s="22"/>
      <c r="K8" s="22" t="s">
        <v>48</v>
      </c>
      <c r="L8" s="38" t="s">
        <v>101</v>
      </c>
      <c r="M8" s="21">
        <v>6</v>
      </c>
      <c r="N8" s="21">
        <v>5</v>
      </c>
      <c r="O8" s="26">
        <v>2</v>
      </c>
    </row>
    <row r="9" spans="1:15" x14ac:dyDescent="0.35">
      <c r="A9" s="17">
        <v>5</v>
      </c>
      <c r="B9" s="18" t="s">
        <v>7</v>
      </c>
      <c r="C9" s="22" t="s">
        <v>124</v>
      </c>
      <c r="D9" s="24" t="s">
        <v>51</v>
      </c>
      <c r="E9" s="22" t="s">
        <v>48</v>
      </c>
      <c r="F9" s="22"/>
      <c r="G9" s="22" t="s">
        <v>48</v>
      </c>
      <c r="H9" s="22"/>
      <c r="I9" s="22"/>
      <c r="J9" s="22" t="s">
        <v>48</v>
      </c>
      <c r="K9" s="22" t="s">
        <v>48</v>
      </c>
      <c r="L9" s="38" t="s">
        <v>101</v>
      </c>
      <c r="M9" s="21">
        <v>16</v>
      </c>
      <c r="N9" s="21">
        <v>8</v>
      </c>
      <c r="O9" s="26">
        <v>1</v>
      </c>
    </row>
    <row r="10" spans="1:15" x14ac:dyDescent="0.35">
      <c r="A10" s="17">
        <v>6</v>
      </c>
      <c r="B10" s="18" t="s">
        <v>8</v>
      </c>
      <c r="C10" s="22" t="s">
        <v>87</v>
      </c>
      <c r="D10" s="22" t="s">
        <v>48</v>
      </c>
      <c r="E10" s="22" t="s">
        <v>48</v>
      </c>
      <c r="F10" s="22" t="s">
        <v>48</v>
      </c>
      <c r="G10" s="22"/>
      <c r="H10" s="22"/>
      <c r="I10" s="22"/>
      <c r="J10" s="22"/>
      <c r="K10" s="40"/>
      <c r="L10" s="38"/>
      <c r="M10" s="21">
        <v>6</v>
      </c>
      <c r="N10" s="21">
        <v>6</v>
      </c>
      <c r="O10" s="26">
        <v>1</v>
      </c>
    </row>
    <row r="11" spans="1:15" x14ac:dyDescent="0.35">
      <c r="A11" s="17">
        <v>7</v>
      </c>
      <c r="B11" s="18" t="s">
        <v>9</v>
      </c>
      <c r="C11" s="22" t="s">
        <v>118</v>
      </c>
      <c r="D11" s="22" t="s">
        <v>48</v>
      </c>
      <c r="E11" s="22" t="s">
        <v>48</v>
      </c>
      <c r="F11" s="22"/>
      <c r="G11" s="22"/>
      <c r="H11" s="22"/>
      <c r="I11" s="22"/>
      <c r="J11" s="22"/>
      <c r="K11" s="22" t="s">
        <v>48</v>
      </c>
      <c r="L11" s="38" t="s">
        <v>101</v>
      </c>
      <c r="M11" s="21">
        <v>0</v>
      </c>
      <c r="N11" s="21">
        <v>0</v>
      </c>
      <c r="O11" s="26"/>
    </row>
    <row r="12" spans="1:15" x14ac:dyDescent="0.35">
      <c r="A12" s="17">
        <v>8</v>
      </c>
      <c r="B12" s="18" t="s">
        <v>10</v>
      </c>
      <c r="C12" s="22" t="s">
        <v>113</v>
      </c>
      <c r="D12" s="22" t="s">
        <v>48</v>
      </c>
      <c r="E12" s="22"/>
      <c r="F12" s="22"/>
      <c r="G12" s="22"/>
      <c r="H12" s="22"/>
      <c r="I12" s="22" t="s">
        <v>48</v>
      </c>
      <c r="J12" s="22"/>
      <c r="K12" s="22" t="s">
        <v>48</v>
      </c>
      <c r="L12" s="38" t="s">
        <v>101</v>
      </c>
      <c r="M12" s="21">
        <v>6</v>
      </c>
      <c r="N12" s="21">
        <v>6</v>
      </c>
      <c r="O12" s="26">
        <v>0</v>
      </c>
    </row>
    <row r="13" spans="1:15" x14ac:dyDescent="0.35">
      <c r="A13" s="17">
        <v>9</v>
      </c>
      <c r="B13" s="18" t="s">
        <v>11</v>
      </c>
      <c r="C13" s="22" t="s">
        <v>125</v>
      </c>
      <c r="D13" s="22" t="s">
        <v>48</v>
      </c>
      <c r="E13" s="22" t="s">
        <v>48</v>
      </c>
      <c r="F13" s="22" t="s">
        <v>48</v>
      </c>
      <c r="G13" s="22" t="s">
        <v>48</v>
      </c>
      <c r="H13" s="22"/>
      <c r="I13" s="22"/>
      <c r="J13" s="22" t="s">
        <v>48</v>
      </c>
      <c r="K13" s="22" t="s">
        <v>48</v>
      </c>
      <c r="L13" s="38" t="s">
        <v>101</v>
      </c>
      <c r="M13" s="21">
        <v>5</v>
      </c>
      <c r="N13" s="21">
        <v>5</v>
      </c>
      <c r="O13" s="26">
        <v>2</v>
      </c>
    </row>
    <row r="14" spans="1:15" x14ac:dyDescent="0.35">
      <c r="A14" s="17">
        <v>10</v>
      </c>
      <c r="B14" s="18" t="s">
        <v>12</v>
      </c>
      <c r="C14" s="22" t="s">
        <v>113</v>
      </c>
      <c r="D14" s="22" t="s">
        <v>48</v>
      </c>
      <c r="E14" s="22" t="s">
        <v>48</v>
      </c>
      <c r="F14" s="22"/>
      <c r="G14" s="22"/>
      <c r="H14" s="22"/>
      <c r="I14" s="22"/>
      <c r="J14" s="22"/>
      <c r="K14" s="22" t="s">
        <v>48</v>
      </c>
      <c r="L14" s="38" t="s">
        <v>101</v>
      </c>
      <c r="M14" s="21">
        <v>1</v>
      </c>
      <c r="N14" s="21">
        <v>0</v>
      </c>
      <c r="O14" s="26"/>
    </row>
    <row r="15" spans="1:15" x14ac:dyDescent="0.35">
      <c r="A15" s="17">
        <v>11</v>
      </c>
      <c r="B15" s="18" t="s">
        <v>13</v>
      </c>
      <c r="C15" s="22" t="s">
        <v>125</v>
      </c>
      <c r="D15" s="22" t="s">
        <v>48</v>
      </c>
      <c r="E15" s="22"/>
      <c r="F15" s="22"/>
      <c r="G15" s="22"/>
      <c r="H15" s="22"/>
      <c r="I15" s="22"/>
      <c r="J15" s="22"/>
      <c r="K15" s="22" t="s">
        <v>48</v>
      </c>
      <c r="L15" s="38" t="s">
        <v>101</v>
      </c>
      <c r="M15" s="21">
        <v>0</v>
      </c>
      <c r="N15" s="21">
        <v>0</v>
      </c>
      <c r="O15" s="26"/>
    </row>
    <row r="16" spans="1:15" x14ac:dyDescent="0.35">
      <c r="A16" s="17">
        <v>12</v>
      </c>
      <c r="B16" s="18" t="s">
        <v>14</v>
      </c>
      <c r="C16" s="22" t="s">
        <v>165</v>
      </c>
      <c r="D16" s="24" t="s">
        <v>51</v>
      </c>
      <c r="E16" s="22"/>
      <c r="F16" s="22"/>
      <c r="G16" s="22"/>
      <c r="H16" s="22"/>
      <c r="I16" s="22"/>
      <c r="J16" s="22"/>
      <c r="K16" s="22" t="s">
        <v>48</v>
      </c>
      <c r="L16" s="38" t="s">
        <v>101</v>
      </c>
      <c r="M16" s="21">
        <v>1</v>
      </c>
      <c r="N16" s="21">
        <v>0</v>
      </c>
      <c r="O16" s="26">
        <v>1</v>
      </c>
    </row>
    <row r="17" spans="1:26" x14ac:dyDescent="0.35">
      <c r="A17" s="17">
        <v>13</v>
      </c>
      <c r="B17" s="18" t="s">
        <v>15</v>
      </c>
      <c r="C17" s="22" t="s">
        <v>109</v>
      </c>
      <c r="D17" s="22" t="s">
        <v>48</v>
      </c>
      <c r="E17" s="22" t="s">
        <v>48</v>
      </c>
      <c r="F17" s="22" t="s">
        <v>48</v>
      </c>
      <c r="G17" s="22"/>
      <c r="H17" s="22"/>
      <c r="I17" s="22"/>
      <c r="J17" s="22" t="s">
        <v>48</v>
      </c>
      <c r="K17" s="40"/>
      <c r="L17" s="38"/>
      <c r="M17" s="21">
        <v>0</v>
      </c>
      <c r="N17" s="21">
        <v>0</v>
      </c>
      <c r="O17" s="26"/>
    </row>
    <row r="18" spans="1:26" x14ac:dyDescent="0.35">
      <c r="A18" s="17">
        <v>14</v>
      </c>
      <c r="B18" s="18" t="s">
        <v>16</v>
      </c>
      <c r="C18" s="24" t="s">
        <v>126</v>
      </c>
      <c r="D18" s="24" t="s">
        <v>51</v>
      </c>
      <c r="E18" s="22" t="s">
        <v>48</v>
      </c>
      <c r="F18" s="22"/>
      <c r="G18" s="22"/>
      <c r="H18" s="22"/>
      <c r="I18" s="22"/>
      <c r="J18" s="22"/>
      <c r="K18" s="22" t="s">
        <v>48</v>
      </c>
      <c r="L18" s="38" t="s">
        <v>101</v>
      </c>
      <c r="M18" s="21">
        <v>8</v>
      </c>
      <c r="N18" s="21">
        <v>8</v>
      </c>
      <c r="O18" s="26">
        <v>1</v>
      </c>
    </row>
    <row r="19" spans="1:26" x14ac:dyDescent="0.35">
      <c r="A19" s="17">
        <v>15</v>
      </c>
      <c r="B19" s="18" t="s">
        <v>17</v>
      </c>
      <c r="C19" s="22" t="s">
        <v>109</v>
      </c>
      <c r="D19" s="22" t="s">
        <v>48</v>
      </c>
      <c r="E19" s="22"/>
      <c r="F19" s="22" t="s">
        <v>48</v>
      </c>
      <c r="G19" s="22"/>
      <c r="H19" s="22"/>
      <c r="I19" s="22"/>
      <c r="J19" s="22" t="s">
        <v>48</v>
      </c>
      <c r="K19" s="22" t="s">
        <v>48</v>
      </c>
      <c r="L19" s="38" t="s">
        <v>101</v>
      </c>
      <c r="M19" s="21">
        <v>1</v>
      </c>
      <c r="N19" s="21">
        <v>1</v>
      </c>
      <c r="O19" s="26">
        <v>0</v>
      </c>
    </row>
    <row r="20" spans="1:26" x14ac:dyDescent="0.35">
      <c r="A20" s="17">
        <v>16</v>
      </c>
      <c r="B20" s="18" t="s">
        <v>18</v>
      </c>
      <c r="C20" s="22" t="s">
        <v>110</v>
      </c>
      <c r="D20" s="22" t="s">
        <v>49</v>
      </c>
      <c r="E20" s="22" t="s">
        <v>48</v>
      </c>
      <c r="F20" s="22"/>
      <c r="G20" s="22"/>
      <c r="H20" s="22"/>
      <c r="I20" s="22"/>
      <c r="J20" s="22"/>
      <c r="K20" s="22" t="s">
        <v>48</v>
      </c>
      <c r="L20" s="38" t="s">
        <v>101</v>
      </c>
      <c r="M20" s="21">
        <v>1</v>
      </c>
      <c r="N20" s="21">
        <v>1</v>
      </c>
      <c r="O20" s="26">
        <v>0</v>
      </c>
    </row>
    <row r="21" spans="1:26" ht="36" x14ac:dyDescent="0.35">
      <c r="A21" s="17">
        <v>17</v>
      </c>
      <c r="B21" s="18" t="s">
        <v>19</v>
      </c>
      <c r="C21" s="22" t="s">
        <v>127</v>
      </c>
      <c r="D21" s="24" t="s">
        <v>131</v>
      </c>
      <c r="E21" s="24" t="s">
        <v>51</v>
      </c>
      <c r="F21" s="22" t="s">
        <v>48</v>
      </c>
      <c r="G21" s="22" t="s">
        <v>48</v>
      </c>
      <c r="H21" s="22"/>
      <c r="I21" s="22"/>
      <c r="J21" s="22"/>
      <c r="K21" s="22" t="s">
        <v>49</v>
      </c>
      <c r="L21" s="39" t="s">
        <v>102</v>
      </c>
      <c r="M21" s="21">
        <v>12</v>
      </c>
      <c r="N21" s="21">
        <v>12</v>
      </c>
      <c r="O21" s="26">
        <v>0</v>
      </c>
    </row>
    <row r="22" spans="1:26" x14ac:dyDescent="0.35">
      <c r="A22" s="17">
        <v>18</v>
      </c>
      <c r="B22" s="18" t="s">
        <v>37</v>
      </c>
      <c r="C22" s="86" t="s">
        <v>43</v>
      </c>
      <c r="D22" s="87"/>
      <c r="E22" s="87"/>
      <c r="F22" s="87"/>
      <c r="G22" s="22" t="s">
        <v>48</v>
      </c>
      <c r="H22" s="22"/>
      <c r="I22" s="22" t="s">
        <v>48</v>
      </c>
      <c r="J22" s="22"/>
      <c r="K22" s="22" t="s">
        <v>64</v>
      </c>
      <c r="L22" s="21" t="s">
        <v>104</v>
      </c>
      <c r="M22" s="21"/>
      <c r="N22" s="21"/>
      <c r="O22" s="26"/>
    </row>
    <row r="23" spans="1:26" x14ac:dyDescent="0.35">
      <c r="A23" s="18"/>
      <c r="B23" s="19" t="s">
        <v>2</v>
      </c>
      <c r="C23" s="24" t="s">
        <v>128</v>
      </c>
      <c r="D23" s="24" t="s">
        <v>166</v>
      </c>
      <c r="E23" s="24" t="s">
        <v>120</v>
      </c>
      <c r="F23" s="24" t="s">
        <v>115</v>
      </c>
      <c r="G23" s="24" t="s">
        <v>114</v>
      </c>
      <c r="H23" s="24">
        <f t="shared" ref="H23" si="0">SUM(H5:H22)</f>
        <v>0</v>
      </c>
      <c r="I23" s="24" t="s">
        <v>49</v>
      </c>
      <c r="J23" s="24" t="s">
        <v>114</v>
      </c>
      <c r="K23" s="41" t="s">
        <v>116</v>
      </c>
      <c r="L23" s="41">
        <v>15</v>
      </c>
      <c r="M23" s="20">
        <f>SUM(M5:M22)</f>
        <v>75</v>
      </c>
      <c r="N23" s="20">
        <f>SUM(N5:N22)</f>
        <v>57</v>
      </c>
      <c r="O23" s="20">
        <f>SUM(O5:O22)</f>
        <v>13</v>
      </c>
    </row>
    <row r="24" spans="1:26" x14ac:dyDescent="0.35">
      <c r="I24" s="65" t="s">
        <v>129</v>
      </c>
      <c r="J24" s="65"/>
      <c r="K24" s="65"/>
      <c r="L24" s="65"/>
      <c r="M24" s="34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x14ac:dyDescent="0.35">
      <c r="I25" s="90" t="s">
        <v>106</v>
      </c>
      <c r="J25" s="90"/>
      <c r="K25" s="90"/>
      <c r="L25" s="90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I26" s="90" t="s">
        <v>107</v>
      </c>
      <c r="J26" s="90"/>
      <c r="K26" s="90"/>
      <c r="L26" s="90"/>
    </row>
    <row r="27" spans="1:26" ht="40.200000000000003" customHeight="1" x14ac:dyDescent="0.35"/>
    <row r="29" spans="1:26" x14ac:dyDescent="0.35">
      <c r="I29" s="72" t="s">
        <v>105</v>
      </c>
      <c r="J29" s="72"/>
      <c r="K29" s="72"/>
      <c r="L29" s="72"/>
    </row>
  </sheetData>
  <mergeCells count="19">
    <mergeCell ref="I29:L29"/>
    <mergeCell ref="I26:L26"/>
    <mergeCell ref="I24:L24"/>
    <mergeCell ref="I25:L25"/>
    <mergeCell ref="K3:K4"/>
    <mergeCell ref="L3:L4"/>
    <mergeCell ref="M3:O3"/>
    <mergeCell ref="C22:F22"/>
    <mergeCell ref="A1:O1"/>
    <mergeCell ref="A2:O2"/>
    <mergeCell ref="A3:A4"/>
    <mergeCell ref="B3:B4"/>
    <mergeCell ref="C3:D3"/>
    <mergeCell ref="F3:F4"/>
    <mergeCell ref="G3:G4"/>
    <mergeCell ref="H3:H4"/>
    <mergeCell ref="I3:I4"/>
    <mergeCell ref="J3:J4"/>
    <mergeCell ref="E3:E4"/>
  </mergeCells>
  <phoneticPr fontId="12" type="noConversion"/>
  <pageMargins left="0.11811023622047245" right="0" top="0.15748031496062992" bottom="0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AF86-E2FE-4F6F-9EA1-23BF0A2BD86E}">
  <dimension ref="A1:L23"/>
  <sheetViews>
    <sheetView zoomScale="72" zoomScaleNormal="72" workbookViewId="0">
      <selection activeCell="Z26" sqref="Z26"/>
    </sheetView>
  </sheetViews>
  <sheetFormatPr defaultRowHeight="14.4" x14ac:dyDescent="0.3"/>
  <cols>
    <col min="2" max="2" width="14.77734375" bestFit="1" customWidth="1"/>
    <col min="3" max="3" width="13.77734375" customWidth="1"/>
    <col min="4" max="4" width="11.5546875" customWidth="1"/>
    <col min="5" max="5" width="10.5546875" customWidth="1"/>
    <col min="6" max="6" width="12.109375" customWidth="1"/>
    <col min="7" max="7" width="11.21875" customWidth="1"/>
    <col min="8" max="8" width="16.21875" customWidth="1"/>
    <col min="12" max="12" width="10.88671875" customWidth="1"/>
  </cols>
  <sheetData>
    <row r="1" spans="1:12" ht="17.399999999999999" x14ac:dyDescent="0.3">
      <c r="A1" s="72" t="s">
        <v>132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8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41.4" customHeight="1" x14ac:dyDescent="0.3">
      <c r="A3" s="74" t="s">
        <v>0</v>
      </c>
      <c r="B3" s="74" t="s">
        <v>1</v>
      </c>
      <c r="C3" s="74" t="s">
        <v>34</v>
      </c>
      <c r="D3" s="74"/>
      <c r="E3" s="92" t="s">
        <v>71</v>
      </c>
      <c r="F3" s="94" t="s">
        <v>161</v>
      </c>
      <c r="G3" s="73" t="s">
        <v>52</v>
      </c>
      <c r="H3" s="73" t="s">
        <v>53</v>
      </c>
      <c r="I3" s="73" t="s">
        <v>54</v>
      </c>
      <c r="J3" s="73" t="s">
        <v>55</v>
      </c>
      <c r="K3" s="95" t="s">
        <v>156</v>
      </c>
      <c r="L3" s="74" t="s">
        <v>42</v>
      </c>
    </row>
    <row r="4" spans="1:12" ht="48" customHeight="1" x14ac:dyDescent="0.3">
      <c r="A4" s="74"/>
      <c r="B4" s="74"/>
      <c r="C4" s="48" t="s">
        <v>39</v>
      </c>
      <c r="D4" s="47" t="s">
        <v>152</v>
      </c>
      <c r="E4" s="93"/>
      <c r="F4" s="77"/>
      <c r="G4" s="73"/>
      <c r="H4" s="73"/>
      <c r="I4" s="73"/>
      <c r="J4" s="73"/>
      <c r="K4" s="96"/>
      <c r="L4" s="74"/>
    </row>
    <row r="5" spans="1:12" ht="18" x14ac:dyDescent="0.3">
      <c r="A5" s="17">
        <v>1</v>
      </c>
      <c r="B5" s="18" t="s">
        <v>3</v>
      </c>
      <c r="C5" s="22" t="s">
        <v>133</v>
      </c>
      <c r="D5" s="22" t="s">
        <v>148</v>
      </c>
      <c r="E5" s="24" t="s">
        <v>57</v>
      </c>
      <c r="F5" s="24" t="s">
        <v>57</v>
      </c>
      <c r="G5" s="22"/>
      <c r="H5" s="21"/>
      <c r="I5" s="21"/>
      <c r="J5" s="22" t="s">
        <v>49</v>
      </c>
      <c r="K5" s="22" t="s">
        <v>49</v>
      </c>
      <c r="L5" s="21" t="s">
        <v>157</v>
      </c>
    </row>
    <row r="6" spans="1:12" ht="18" x14ac:dyDescent="0.3">
      <c r="A6" s="17">
        <v>2</v>
      </c>
      <c r="B6" s="18" t="s">
        <v>4</v>
      </c>
      <c r="C6" s="22" t="s">
        <v>134</v>
      </c>
      <c r="D6" s="22" t="s">
        <v>64</v>
      </c>
      <c r="E6" s="22" t="s">
        <v>48</v>
      </c>
      <c r="F6" s="22" t="s">
        <v>48</v>
      </c>
      <c r="G6" s="22"/>
      <c r="H6" s="21"/>
      <c r="I6" s="21"/>
      <c r="J6" s="21"/>
      <c r="K6" s="40"/>
      <c r="L6" s="21"/>
    </row>
    <row r="7" spans="1:12" ht="18" x14ac:dyDescent="0.3">
      <c r="A7" s="17">
        <v>3</v>
      </c>
      <c r="B7" s="18" t="s">
        <v>5</v>
      </c>
      <c r="C7" s="22" t="s">
        <v>135</v>
      </c>
      <c r="D7" s="22" t="s">
        <v>49</v>
      </c>
      <c r="E7" s="22" t="s">
        <v>48</v>
      </c>
      <c r="F7" s="22" t="s">
        <v>48</v>
      </c>
      <c r="G7" s="22"/>
      <c r="H7" s="21"/>
      <c r="I7" s="21"/>
      <c r="J7" s="21"/>
      <c r="K7" s="40"/>
      <c r="L7" s="21"/>
    </row>
    <row r="8" spans="1:12" ht="18" x14ac:dyDescent="0.3">
      <c r="A8" s="17">
        <v>4</v>
      </c>
      <c r="B8" s="18" t="s">
        <v>6</v>
      </c>
      <c r="C8" s="22" t="s">
        <v>136</v>
      </c>
      <c r="D8" s="22" t="s">
        <v>64</v>
      </c>
      <c r="E8" s="22" t="s">
        <v>49</v>
      </c>
      <c r="F8" s="22" t="s">
        <v>48</v>
      </c>
      <c r="G8" s="22" t="s">
        <v>49</v>
      </c>
      <c r="H8" s="22" t="s">
        <v>48</v>
      </c>
      <c r="I8" s="21"/>
      <c r="J8" s="21"/>
      <c r="K8" s="22" t="s">
        <v>49</v>
      </c>
      <c r="L8" s="21" t="s">
        <v>157</v>
      </c>
    </row>
    <row r="9" spans="1:12" ht="18" x14ac:dyDescent="0.3">
      <c r="A9" s="17">
        <v>5</v>
      </c>
      <c r="B9" s="18" t="s">
        <v>7</v>
      </c>
      <c r="C9" s="22" t="s">
        <v>137</v>
      </c>
      <c r="D9" s="24" t="s">
        <v>61</v>
      </c>
      <c r="E9" s="22" t="s">
        <v>64</v>
      </c>
      <c r="F9" s="24" t="s">
        <v>51</v>
      </c>
      <c r="G9" s="22" t="s">
        <v>49</v>
      </c>
      <c r="H9" s="22" t="s">
        <v>48</v>
      </c>
      <c r="I9" s="21"/>
      <c r="J9" s="22" t="s">
        <v>49</v>
      </c>
      <c r="K9" s="22" t="s">
        <v>64</v>
      </c>
      <c r="L9" s="21" t="s">
        <v>56</v>
      </c>
    </row>
    <row r="10" spans="1:12" ht="18" x14ac:dyDescent="0.3">
      <c r="A10" s="17">
        <v>6</v>
      </c>
      <c r="B10" s="18" t="s">
        <v>8</v>
      </c>
      <c r="C10" s="22" t="s">
        <v>138</v>
      </c>
      <c r="D10" s="24" t="s">
        <v>57</v>
      </c>
      <c r="E10" s="22" t="s">
        <v>49</v>
      </c>
      <c r="F10" s="22" t="s">
        <v>49</v>
      </c>
      <c r="G10" s="22"/>
      <c r="H10" s="24"/>
      <c r="I10" s="21"/>
      <c r="J10" s="21"/>
      <c r="K10" s="24" t="s">
        <v>51</v>
      </c>
      <c r="L10" s="21"/>
    </row>
    <row r="11" spans="1:12" ht="18" x14ac:dyDescent="0.3">
      <c r="A11" s="17">
        <v>7</v>
      </c>
      <c r="B11" s="18" t="s">
        <v>9</v>
      </c>
      <c r="C11" s="22" t="s">
        <v>139</v>
      </c>
      <c r="D11" s="22" t="s">
        <v>49</v>
      </c>
      <c r="E11" s="22" t="s">
        <v>64</v>
      </c>
      <c r="F11" s="24" t="s">
        <v>51</v>
      </c>
      <c r="G11" s="22"/>
      <c r="H11" s="21"/>
      <c r="I11" s="21"/>
      <c r="J11" s="21"/>
      <c r="K11" s="22" t="s">
        <v>49</v>
      </c>
      <c r="L11" s="21" t="s">
        <v>56</v>
      </c>
    </row>
    <row r="12" spans="1:12" ht="18" x14ac:dyDescent="0.3">
      <c r="A12" s="17">
        <v>8</v>
      </c>
      <c r="B12" s="18" t="s">
        <v>10</v>
      </c>
      <c r="C12" s="24" t="s">
        <v>88</v>
      </c>
      <c r="D12" s="22" t="s">
        <v>125</v>
      </c>
      <c r="E12" s="24" t="s">
        <v>51</v>
      </c>
      <c r="F12" s="24" t="s">
        <v>51</v>
      </c>
      <c r="G12" s="22"/>
      <c r="H12" s="21"/>
      <c r="I12" s="22" t="s">
        <v>48</v>
      </c>
      <c r="J12" s="21"/>
      <c r="K12" s="22" t="s">
        <v>49</v>
      </c>
      <c r="L12" s="21" t="s">
        <v>157</v>
      </c>
    </row>
    <row r="13" spans="1:12" ht="18" x14ac:dyDescent="0.3">
      <c r="A13" s="17">
        <v>9</v>
      </c>
      <c r="B13" s="18" t="s">
        <v>11</v>
      </c>
      <c r="C13" s="24" t="s">
        <v>140</v>
      </c>
      <c r="D13" s="22" t="s">
        <v>125</v>
      </c>
      <c r="E13" s="22" t="s">
        <v>48</v>
      </c>
      <c r="F13" s="22" t="s">
        <v>48</v>
      </c>
      <c r="G13" s="22" t="s">
        <v>48</v>
      </c>
      <c r="H13" s="21"/>
      <c r="I13" s="21"/>
      <c r="J13" s="22" t="s">
        <v>48</v>
      </c>
      <c r="K13" s="22" t="s">
        <v>49</v>
      </c>
      <c r="L13" s="21" t="s">
        <v>56</v>
      </c>
    </row>
    <row r="14" spans="1:12" ht="18" x14ac:dyDescent="0.3">
      <c r="A14" s="17">
        <v>10</v>
      </c>
      <c r="B14" s="18" t="s">
        <v>12</v>
      </c>
      <c r="C14" s="22" t="s">
        <v>141</v>
      </c>
      <c r="D14" s="22" t="s">
        <v>125</v>
      </c>
      <c r="E14" s="22" t="s">
        <v>64</v>
      </c>
      <c r="F14" s="24" t="s">
        <v>51</v>
      </c>
      <c r="G14" s="22"/>
      <c r="H14" s="21"/>
      <c r="I14" s="21"/>
      <c r="J14" s="21"/>
      <c r="K14" s="22" t="s">
        <v>49</v>
      </c>
      <c r="L14" s="21" t="s">
        <v>56</v>
      </c>
    </row>
    <row r="15" spans="1:12" ht="18" x14ac:dyDescent="0.3">
      <c r="A15" s="17">
        <v>11</v>
      </c>
      <c r="B15" s="18" t="s">
        <v>13</v>
      </c>
      <c r="C15" s="22" t="s">
        <v>142</v>
      </c>
      <c r="D15" s="22" t="s">
        <v>64</v>
      </c>
      <c r="E15" s="22"/>
      <c r="F15" s="22"/>
      <c r="G15" s="22"/>
      <c r="H15" s="21"/>
      <c r="I15" s="21"/>
      <c r="J15" s="21"/>
      <c r="K15" s="22" t="s">
        <v>49</v>
      </c>
      <c r="L15" s="21" t="s">
        <v>56</v>
      </c>
    </row>
    <row r="16" spans="1:12" ht="18" x14ac:dyDescent="0.3">
      <c r="A16" s="17">
        <v>12</v>
      </c>
      <c r="B16" s="18" t="s">
        <v>14</v>
      </c>
      <c r="C16" s="22" t="s">
        <v>143</v>
      </c>
      <c r="D16" s="22" t="s">
        <v>65</v>
      </c>
      <c r="E16" s="24" t="s">
        <v>51</v>
      </c>
      <c r="F16" s="24" t="s">
        <v>51</v>
      </c>
      <c r="G16" s="22"/>
      <c r="H16" s="21"/>
      <c r="I16" s="21"/>
      <c r="J16" s="21"/>
      <c r="K16" s="22" t="s">
        <v>49</v>
      </c>
      <c r="L16" s="21" t="s">
        <v>56</v>
      </c>
    </row>
    <row r="17" spans="1:12" ht="18" x14ac:dyDescent="0.3">
      <c r="A17" s="17">
        <v>13</v>
      </c>
      <c r="B17" s="18" t="s">
        <v>15</v>
      </c>
      <c r="C17" s="22" t="s">
        <v>144</v>
      </c>
      <c r="D17" s="22" t="s">
        <v>64</v>
      </c>
      <c r="E17" s="22" t="s">
        <v>48</v>
      </c>
      <c r="F17" s="22" t="s">
        <v>48</v>
      </c>
      <c r="G17" s="22"/>
      <c r="H17" s="24" t="s">
        <v>51</v>
      </c>
      <c r="I17" s="21"/>
      <c r="J17" s="22" t="s">
        <v>49</v>
      </c>
      <c r="K17" s="40"/>
      <c r="L17" s="21"/>
    </row>
    <row r="18" spans="1:12" ht="18" x14ac:dyDescent="0.3">
      <c r="A18" s="17">
        <v>14</v>
      </c>
      <c r="B18" s="18" t="s">
        <v>16</v>
      </c>
      <c r="C18" s="24" t="s">
        <v>95</v>
      </c>
      <c r="D18" s="24" t="s">
        <v>57</v>
      </c>
      <c r="E18" s="22" t="s">
        <v>64</v>
      </c>
      <c r="F18" s="24" t="s">
        <v>51</v>
      </c>
      <c r="G18" s="22"/>
      <c r="H18" s="24" t="s">
        <v>51</v>
      </c>
      <c r="I18" s="21"/>
      <c r="J18" s="21"/>
      <c r="K18" s="22" t="s">
        <v>49</v>
      </c>
      <c r="L18" s="21" t="s">
        <v>56</v>
      </c>
    </row>
    <row r="19" spans="1:12" ht="18" x14ac:dyDescent="0.3">
      <c r="A19" s="17">
        <v>15</v>
      </c>
      <c r="B19" s="18" t="s">
        <v>17</v>
      </c>
      <c r="C19" s="22" t="s">
        <v>117</v>
      </c>
      <c r="D19" s="22" t="s">
        <v>149</v>
      </c>
      <c r="E19" s="24" t="s">
        <v>51</v>
      </c>
      <c r="F19" s="24" t="s">
        <v>64</v>
      </c>
      <c r="G19" s="22"/>
      <c r="H19" s="21"/>
      <c r="I19" s="21"/>
      <c r="J19" s="22" t="s">
        <v>49</v>
      </c>
      <c r="K19" s="22" t="s">
        <v>49</v>
      </c>
      <c r="L19" s="21" t="s">
        <v>56</v>
      </c>
    </row>
    <row r="20" spans="1:12" ht="18" x14ac:dyDescent="0.3">
      <c r="A20" s="17">
        <v>16</v>
      </c>
      <c r="B20" s="18" t="s">
        <v>18</v>
      </c>
      <c r="C20" s="22" t="s">
        <v>145</v>
      </c>
      <c r="D20" s="22" t="s">
        <v>111</v>
      </c>
      <c r="E20" s="22" t="s">
        <v>48</v>
      </c>
      <c r="F20" s="22"/>
      <c r="G20" s="22"/>
      <c r="H20" s="21"/>
      <c r="I20" s="21"/>
      <c r="J20" s="21"/>
      <c r="K20" s="22" t="s">
        <v>49</v>
      </c>
      <c r="L20" s="21" t="s">
        <v>56</v>
      </c>
    </row>
    <row r="21" spans="1:12" ht="36" x14ac:dyDescent="0.3">
      <c r="A21" s="17">
        <v>17</v>
      </c>
      <c r="B21" s="18" t="s">
        <v>19</v>
      </c>
      <c r="C21" s="22" t="s">
        <v>146</v>
      </c>
      <c r="D21" s="24" t="s">
        <v>150</v>
      </c>
      <c r="E21" s="24" t="s">
        <v>125</v>
      </c>
      <c r="F21" s="22" t="s">
        <v>125</v>
      </c>
      <c r="G21" s="22" t="s">
        <v>49</v>
      </c>
      <c r="H21" s="21"/>
      <c r="I21" s="21"/>
      <c r="J21" s="21"/>
      <c r="K21" s="22" t="s">
        <v>50</v>
      </c>
      <c r="L21" s="49" t="s">
        <v>158</v>
      </c>
    </row>
    <row r="22" spans="1:12" ht="18" x14ac:dyDescent="0.3">
      <c r="A22" s="17">
        <v>18</v>
      </c>
      <c r="B22" s="18" t="s">
        <v>37</v>
      </c>
      <c r="C22" s="91"/>
      <c r="D22" s="87"/>
      <c r="E22" s="87"/>
      <c r="F22" s="45"/>
      <c r="G22" s="22" t="s">
        <v>49</v>
      </c>
      <c r="H22" s="24" t="s">
        <v>51</v>
      </c>
      <c r="I22" s="22" t="s">
        <v>48</v>
      </c>
      <c r="J22" s="21"/>
      <c r="K22" s="24" t="s">
        <v>87</v>
      </c>
      <c r="L22" s="21" t="s">
        <v>159</v>
      </c>
    </row>
    <row r="23" spans="1:12" ht="18" x14ac:dyDescent="0.3">
      <c r="A23" s="18"/>
      <c r="B23" s="19" t="s">
        <v>2</v>
      </c>
      <c r="C23" s="24" t="s">
        <v>147</v>
      </c>
      <c r="D23" s="24" t="s">
        <v>151</v>
      </c>
      <c r="E23" s="24" t="s">
        <v>153</v>
      </c>
      <c r="F23" s="24" t="s">
        <v>127</v>
      </c>
      <c r="G23" s="24" t="s">
        <v>154</v>
      </c>
      <c r="H23" s="24" t="s">
        <v>99</v>
      </c>
      <c r="I23" s="20" t="s">
        <v>49</v>
      </c>
      <c r="J23" s="20" t="s">
        <v>154</v>
      </c>
      <c r="K23" s="22" t="s">
        <v>155</v>
      </c>
      <c r="L23" s="24" t="s">
        <v>160</v>
      </c>
    </row>
  </sheetData>
  <mergeCells count="14">
    <mergeCell ref="L3:L4"/>
    <mergeCell ref="C22:E22"/>
    <mergeCell ref="E3:E4"/>
    <mergeCell ref="F3:F4"/>
    <mergeCell ref="A1:K1"/>
    <mergeCell ref="A2:K2"/>
    <mergeCell ref="A3:A4"/>
    <mergeCell ref="B3:B4"/>
    <mergeCell ref="C3:D3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E44F-8D5F-4FB3-9704-D3622535FE3E}">
  <dimension ref="A1:P19"/>
  <sheetViews>
    <sheetView tabSelected="1" topLeftCell="A10" workbookViewId="0">
      <selection sqref="A1:P1"/>
    </sheetView>
  </sheetViews>
  <sheetFormatPr defaultRowHeight="18" x14ac:dyDescent="0.35"/>
  <cols>
    <col min="1" max="1" width="9" style="98" bestFit="1" customWidth="1"/>
    <col min="2" max="2" width="12.33203125" style="98" bestFit="1" customWidth="1"/>
    <col min="3" max="3" width="11.88671875" style="98" bestFit="1" customWidth="1"/>
    <col min="4" max="4" width="11.77734375" style="98" customWidth="1"/>
    <col min="5" max="5" width="9" style="98" bestFit="1" customWidth="1"/>
    <col min="6" max="6" width="12.6640625" style="98" bestFit="1" customWidth="1"/>
    <col min="7" max="8" width="9" style="98" bestFit="1" customWidth="1"/>
    <col min="9" max="9" width="14.21875" style="98" customWidth="1"/>
    <col min="10" max="13" width="9" style="98" bestFit="1" customWidth="1"/>
    <col min="14" max="14" width="9.21875" style="98" bestFit="1" customWidth="1"/>
    <col min="15" max="15" width="6.109375" style="98" customWidth="1"/>
    <col min="16" max="16" width="7.88671875" style="98" customWidth="1"/>
    <col min="17" max="16384" width="8.88671875" style="98"/>
  </cols>
  <sheetData>
    <row r="1" spans="1:16" ht="36" customHeight="1" x14ac:dyDescent="0.35">
      <c r="A1" s="113" t="s">
        <v>230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54" customHeight="1" x14ac:dyDescent="0.35">
      <c r="A2" s="103" t="s">
        <v>0</v>
      </c>
      <c r="B2" s="103" t="s">
        <v>1</v>
      </c>
      <c r="C2" s="109" t="s">
        <v>220</v>
      </c>
      <c r="D2" s="109" t="s">
        <v>221</v>
      </c>
      <c r="E2" s="109" t="s">
        <v>222</v>
      </c>
      <c r="F2" s="109" t="s">
        <v>221</v>
      </c>
      <c r="G2" s="109" t="s">
        <v>223</v>
      </c>
      <c r="H2" s="109" t="s">
        <v>224</v>
      </c>
      <c r="I2" s="109" t="s">
        <v>221</v>
      </c>
      <c r="J2" s="109" t="s">
        <v>225</v>
      </c>
      <c r="K2" s="109" t="s">
        <v>221</v>
      </c>
      <c r="L2" s="109" t="s">
        <v>226</v>
      </c>
      <c r="M2" s="109" t="s">
        <v>227</v>
      </c>
      <c r="N2" s="110" t="s">
        <v>228</v>
      </c>
      <c r="O2" s="26"/>
      <c r="P2" s="26"/>
    </row>
    <row r="3" spans="1:16" x14ac:dyDescent="0.35">
      <c r="A3" s="103"/>
      <c r="B3" s="103"/>
      <c r="C3" s="111"/>
      <c r="D3" s="112"/>
      <c r="E3" s="111"/>
      <c r="F3" s="112"/>
      <c r="G3" s="111"/>
      <c r="H3" s="111"/>
      <c r="I3" s="112"/>
      <c r="J3" s="111"/>
      <c r="K3" s="112"/>
      <c r="L3" s="111"/>
      <c r="M3" s="111"/>
      <c r="N3" s="111"/>
      <c r="O3" s="26" t="s">
        <v>209</v>
      </c>
      <c r="P3" s="26" t="s">
        <v>25</v>
      </c>
    </row>
    <row r="4" spans="1:16" ht="36" x14ac:dyDescent="0.35">
      <c r="A4" s="99">
        <v>1</v>
      </c>
      <c r="B4" s="100" t="s">
        <v>3</v>
      </c>
      <c r="C4" s="26">
        <v>10</v>
      </c>
      <c r="D4" s="104">
        <v>1</v>
      </c>
      <c r="E4" s="26">
        <v>5</v>
      </c>
      <c r="F4" s="105">
        <v>0</v>
      </c>
      <c r="G4" s="26">
        <v>0</v>
      </c>
      <c r="H4" s="97">
        <v>36</v>
      </c>
      <c r="I4" s="97" t="s">
        <v>208</v>
      </c>
      <c r="J4" s="26"/>
      <c r="K4" s="26"/>
      <c r="L4" s="26">
        <f>C4+J4+E4+G4+H4</f>
        <v>51</v>
      </c>
      <c r="M4" s="101">
        <f>O4+P4</f>
        <v>72</v>
      </c>
      <c r="N4" s="106">
        <f>M4/L4</f>
        <v>1.411764705882353</v>
      </c>
      <c r="O4" s="101">
        <v>11</v>
      </c>
      <c r="P4" s="101">
        <v>61</v>
      </c>
    </row>
    <row r="5" spans="1:16" x14ac:dyDescent="0.35">
      <c r="A5" s="99">
        <v>2</v>
      </c>
      <c r="B5" s="100" t="s">
        <v>4</v>
      </c>
      <c r="C5" s="26">
        <v>5</v>
      </c>
      <c r="D5" s="104">
        <v>1</v>
      </c>
      <c r="E5" s="26">
        <v>3</v>
      </c>
      <c r="F5" s="105">
        <v>0</v>
      </c>
      <c r="G5" s="26">
        <v>0</v>
      </c>
      <c r="H5" s="97">
        <v>13</v>
      </c>
      <c r="I5" s="97" t="s">
        <v>210</v>
      </c>
      <c r="J5" s="26"/>
      <c r="K5" s="26"/>
      <c r="L5" s="26">
        <f>C5+J5+E5+G5+H5</f>
        <v>21</v>
      </c>
      <c r="M5" s="101">
        <f t="shared" ref="M5:M18" si="0">O5+P5</f>
        <v>23</v>
      </c>
      <c r="N5" s="106">
        <f t="shared" ref="N5:N18" si="1">M5/L5</f>
        <v>1.0952380952380953</v>
      </c>
      <c r="O5" s="101">
        <v>5</v>
      </c>
      <c r="P5" s="101">
        <v>18</v>
      </c>
    </row>
    <row r="6" spans="1:16" x14ac:dyDescent="0.35">
      <c r="A6" s="99">
        <v>3</v>
      </c>
      <c r="B6" s="100" t="s">
        <v>5</v>
      </c>
      <c r="C6" s="26">
        <v>1</v>
      </c>
      <c r="D6" s="104">
        <v>1</v>
      </c>
      <c r="E6" s="26">
        <v>1</v>
      </c>
      <c r="F6" s="105">
        <v>0</v>
      </c>
      <c r="G6" s="26">
        <v>0</v>
      </c>
      <c r="H6" s="97">
        <v>16</v>
      </c>
      <c r="I6" s="97" t="s">
        <v>211</v>
      </c>
      <c r="J6" s="26"/>
      <c r="K6" s="26"/>
      <c r="L6" s="26">
        <f>C6+J6+E6+G6+H6</f>
        <v>18</v>
      </c>
      <c r="M6" s="101">
        <f t="shared" si="0"/>
        <v>22</v>
      </c>
      <c r="N6" s="106">
        <f t="shared" si="1"/>
        <v>1.2222222222222223</v>
      </c>
      <c r="O6" s="101">
        <v>1</v>
      </c>
      <c r="P6" s="101">
        <v>21</v>
      </c>
    </row>
    <row r="7" spans="1:16" ht="36" x14ac:dyDescent="0.35">
      <c r="A7" s="99">
        <v>4</v>
      </c>
      <c r="B7" s="100" t="s">
        <v>6</v>
      </c>
      <c r="C7" s="26">
        <v>6</v>
      </c>
      <c r="D7" s="104">
        <v>1</v>
      </c>
      <c r="E7" s="26">
        <v>4</v>
      </c>
      <c r="F7" s="105">
        <v>0</v>
      </c>
      <c r="G7" s="26">
        <v>0</v>
      </c>
      <c r="H7" s="97">
        <v>38</v>
      </c>
      <c r="I7" s="97" t="s">
        <v>212</v>
      </c>
      <c r="J7" s="26"/>
      <c r="K7" s="26"/>
      <c r="L7" s="26">
        <f>C7+J7+E7+G7+H7</f>
        <v>48</v>
      </c>
      <c r="M7" s="101">
        <f t="shared" si="0"/>
        <v>50</v>
      </c>
      <c r="N7" s="106">
        <f t="shared" si="1"/>
        <v>1.0416666666666667</v>
      </c>
      <c r="O7" s="101">
        <v>4</v>
      </c>
      <c r="P7" s="101">
        <v>46</v>
      </c>
    </row>
    <row r="8" spans="1:16" x14ac:dyDescent="0.35">
      <c r="A8" s="99">
        <v>5</v>
      </c>
      <c r="B8" s="100" t="s">
        <v>7</v>
      </c>
      <c r="C8" s="26">
        <v>16</v>
      </c>
      <c r="D8" s="104">
        <v>1</v>
      </c>
      <c r="E8" s="26">
        <v>8</v>
      </c>
      <c r="F8" s="105">
        <v>0</v>
      </c>
      <c r="G8" s="26">
        <v>0</v>
      </c>
      <c r="H8" s="97">
        <v>67</v>
      </c>
      <c r="I8" s="97" t="s">
        <v>213</v>
      </c>
      <c r="J8" s="26"/>
      <c r="K8" s="26"/>
      <c r="L8" s="26">
        <f>C8+J8+E8+G8+H8</f>
        <v>91</v>
      </c>
      <c r="M8" s="101">
        <f t="shared" si="0"/>
        <v>81</v>
      </c>
      <c r="N8" s="107">
        <f t="shared" si="1"/>
        <v>0.89010989010989006</v>
      </c>
      <c r="O8" s="101">
        <v>11</v>
      </c>
      <c r="P8" s="101">
        <v>70</v>
      </c>
    </row>
    <row r="9" spans="1:16" x14ac:dyDescent="0.35">
      <c r="A9" s="99">
        <v>6</v>
      </c>
      <c r="B9" s="100" t="s">
        <v>8</v>
      </c>
      <c r="C9" s="26">
        <v>6</v>
      </c>
      <c r="D9" s="104">
        <v>1</v>
      </c>
      <c r="E9" s="26">
        <v>3</v>
      </c>
      <c r="F9" s="105">
        <v>0</v>
      </c>
      <c r="G9" s="26">
        <v>0</v>
      </c>
      <c r="H9" s="97">
        <v>25</v>
      </c>
      <c r="I9" s="97" t="s">
        <v>219</v>
      </c>
      <c r="J9" s="26"/>
      <c r="K9" s="26"/>
      <c r="L9" s="26">
        <f>C9+J9+E9+G9+H9</f>
        <v>34</v>
      </c>
      <c r="M9" s="101">
        <f t="shared" si="0"/>
        <v>37</v>
      </c>
      <c r="N9" s="106">
        <f t="shared" si="1"/>
        <v>1.088235294117647</v>
      </c>
      <c r="O9" s="101">
        <v>5</v>
      </c>
      <c r="P9" s="101">
        <v>32</v>
      </c>
    </row>
    <row r="10" spans="1:16" x14ac:dyDescent="0.35">
      <c r="A10" s="99">
        <v>7</v>
      </c>
      <c r="B10" s="100" t="s">
        <v>9</v>
      </c>
      <c r="C10" s="26">
        <v>1</v>
      </c>
      <c r="D10" s="104">
        <v>1</v>
      </c>
      <c r="E10" s="26">
        <v>0</v>
      </c>
      <c r="F10" s="105">
        <v>0</v>
      </c>
      <c r="G10" s="26">
        <v>0</v>
      </c>
      <c r="H10" s="97">
        <v>5</v>
      </c>
      <c r="I10" s="104">
        <v>1</v>
      </c>
      <c r="J10" s="26"/>
      <c r="K10" s="26"/>
      <c r="L10" s="26">
        <v>5</v>
      </c>
      <c r="M10" s="101">
        <f t="shared" si="0"/>
        <v>11</v>
      </c>
      <c r="N10" s="106">
        <f t="shared" si="1"/>
        <v>2.2000000000000002</v>
      </c>
      <c r="O10" s="101">
        <v>2</v>
      </c>
      <c r="P10" s="101">
        <v>9</v>
      </c>
    </row>
    <row r="11" spans="1:16" x14ac:dyDescent="0.35">
      <c r="A11" s="99">
        <v>8</v>
      </c>
      <c r="B11" s="100" t="s">
        <v>10</v>
      </c>
      <c r="C11" s="26">
        <v>7</v>
      </c>
      <c r="D11" s="104">
        <v>1</v>
      </c>
      <c r="E11" s="26">
        <v>4</v>
      </c>
      <c r="F11" s="108" t="s">
        <v>207</v>
      </c>
      <c r="G11" s="26">
        <v>0</v>
      </c>
      <c r="H11" s="97">
        <v>20</v>
      </c>
      <c r="I11" s="97" t="s">
        <v>215</v>
      </c>
      <c r="J11" s="26">
        <v>2</v>
      </c>
      <c r="K11" s="104">
        <v>1</v>
      </c>
      <c r="L11" s="26">
        <f>C11+J11+E11+G11+H11</f>
        <v>33</v>
      </c>
      <c r="M11" s="101">
        <f t="shared" si="0"/>
        <v>35</v>
      </c>
      <c r="N11" s="106">
        <f t="shared" si="1"/>
        <v>1.0606060606060606</v>
      </c>
      <c r="O11" s="101">
        <v>9</v>
      </c>
      <c r="P11" s="101">
        <v>26</v>
      </c>
    </row>
    <row r="12" spans="1:16" x14ac:dyDescent="0.35">
      <c r="A12" s="99">
        <v>9</v>
      </c>
      <c r="B12" s="100" t="s">
        <v>11</v>
      </c>
      <c r="C12" s="26">
        <v>5</v>
      </c>
      <c r="D12" s="104">
        <v>1</v>
      </c>
      <c r="E12" s="26">
        <v>4</v>
      </c>
      <c r="F12" s="105">
        <v>0</v>
      </c>
      <c r="G12" s="26">
        <v>0</v>
      </c>
      <c r="H12" s="97">
        <v>33</v>
      </c>
      <c r="I12" s="97" t="s">
        <v>216</v>
      </c>
      <c r="J12" s="26">
        <v>2</v>
      </c>
      <c r="K12" s="104">
        <v>1</v>
      </c>
      <c r="L12" s="26">
        <f>C12+J12+E12+G12+H12</f>
        <v>44</v>
      </c>
      <c r="M12" s="101">
        <f t="shared" si="0"/>
        <v>55</v>
      </c>
      <c r="N12" s="106">
        <f t="shared" si="1"/>
        <v>1.25</v>
      </c>
      <c r="O12" s="101">
        <v>5</v>
      </c>
      <c r="P12" s="101">
        <v>50</v>
      </c>
    </row>
    <row r="13" spans="1:16" x14ac:dyDescent="0.35">
      <c r="A13" s="99">
        <v>10</v>
      </c>
      <c r="B13" s="100" t="s">
        <v>12</v>
      </c>
      <c r="C13" s="26">
        <v>1</v>
      </c>
      <c r="D13" s="104">
        <v>1</v>
      </c>
      <c r="E13" s="26">
        <v>1</v>
      </c>
      <c r="F13" s="105">
        <v>0</v>
      </c>
      <c r="G13" s="26">
        <v>0</v>
      </c>
      <c r="H13" s="97">
        <v>28</v>
      </c>
      <c r="I13" s="104">
        <v>0</v>
      </c>
      <c r="J13" s="26">
        <v>2</v>
      </c>
      <c r="K13" s="104">
        <v>1</v>
      </c>
      <c r="L13" s="26">
        <f>C13+J13+E13+G13+H13</f>
        <v>32</v>
      </c>
      <c r="M13" s="101">
        <f t="shared" si="0"/>
        <v>32</v>
      </c>
      <c r="N13" s="106">
        <f t="shared" si="1"/>
        <v>1</v>
      </c>
      <c r="O13" s="101">
        <v>5</v>
      </c>
      <c r="P13" s="101">
        <v>27</v>
      </c>
    </row>
    <row r="14" spans="1:16" x14ac:dyDescent="0.35">
      <c r="A14" s="99">
        <v>11</v>
      </c>
      <c r="B14" s="100" t="s">
        <v>205</v>
      </c>
      <c r="C14" s="26">
        <v>11</v>
      </c>
      <c r="D14" s="104">
        <v>1</v>
      </c>
      <c r="E14" s="26">
        <v>7</v>
      </c>
      <c r="F14" s="105">
        <v>0</v>
      </c>
      <c r="G14" s="26">
        <v>0</v>
      </c>
      <c r="H14" s="97">
        <v>62</v>
      </c>
      <c r="I14" s="104" t="s">
        <v>229</v>
      </c>
      <c r="J14" s="26">
        <v>1</v>
      </c>
      <c r="K14" s="104">
        <v>1</v>
      </c>
      <c r="L14" s="26">
        <f>C14+J14+E14+G14+H14</f>
        <v>81</v>
      </c>
      <c r="M14" s="101">
        <f t="shared" si="0"/>
        <v>92</v>
      </c>
      <c r="N14" s="106">
        <f t="shared" si="1"/>
        <v>1.1358024691358024</v>
      </c>
      <c r="O14" s="101">
        <v>11</v>
      </c>
      <c r="P14" s="101">
        <v>81</v>
      </c>
    </row>
    <row r="15" spans="1:16" x14ac:dyDescent="0.35">
      <c r="A15" s="99">
        <v>12</v>
      </c>
      <c r="B15" s="100" t="s">
        <v>14</v>
      </c>
      <c r="C15" s="26">
        <v>2</v>
      </c>
      <c r="D15" s="104">
        <v>1</v>
      </c>
      <c r="E15" s="26">
        <v>7</v>
      </c>
      <c r="F15" s="105">
        <v>0</v>
      </c>
      <c r="G15" s="26">
        <v>0</v>
      </c>
      <c r="H15" s="97">
        <v>37</v>
      </c>
      <c r="I15" s="97" t="s">
        <v>217</v>
      </c>
      <c r="J15" s="26"/>
      <c r="K15" s="26"/>
      <c r="L15" s="26">
        <f>C15+J15+E15+G15+H15</f>
        <v>46</v>
      </c>
      <c r="M15" s="101">
        <f t="shared" si="0"/>
        <v>53</v>
      </c>
      <c r="N15" s="106">
        <f t="shared" si="1"/>
        <v>1.1521739130434783</v>
      </c>
      <c r="O15" s="101">
        <v>11</v>
      </c>
      <c r="P15" s="101">
        <v>42</v>
      </c>
    </row>
    <row r="16" spans="1:16" ht="36" x14ac:dyDescent="0.35">
      <c r="A16" s="99">
        <v>13</v>
      </c>
      <c r="B16" s="100" t="s">
        <v>17</v>
      </c>
      <c r="C16" s="26">
        <v>0</v>
      </c>
      <c r="D16" s="104">
        <v>1</v>
      </c>
      <c r="E16" s="26">
        <v>5</v>
      </c>
      <c r="F16" s="105">
        <v>0</v>
      </c>
      <c r="G16" s="26">
        <v>0</v>
      </c>
      <c r="H16" s="97">
        <v>35</v>
      </c>
      <c r="I16" s="97" t="s">
        <v>218</v>
      </c>
      <c r="J16" s="26"/>
      <c r="K16" s="26"/>
      <c r="L16" s="26">
        <f>C16+J16+E16+G16+H16</f>
        <v>40</v>
      </c>
      <c r="M16" s="101">
        <f t="shared" si="0"/>
        <v>33</v>
      </c>
      <c r="N16" s="107">
        <f t="shared" si="1"/>
        <v>0.82499999999999996</v>
      </c>
      <c r="O16" s="101">
        <v>5</v>
      </c>
      <c r="P16" s="101">
        <v>28</v>
      </c>
    </row>
    <row r="17" spans="1:16" ht="36" x14ac:dyDescent="0.35">
      <c r="A17" s="99">
        <v>14</v>
      </c>
      <c r="B17" s="100" t="s">
        <v>18</v>
      </c>
      <c r="C17" s="26">
        <v>1</v>
      </c>
      <c r="D17" s="104">
        <v>1</v>
      </c>
      <c r="E17" s="26">
        <v>1</v>
      </c>
      <c r="F17" s="105">
        <v>0</v>
      </c>
      <c r="G17" s="26">
        <v>0</v>
      </c>
      <c r="H17" s="97">
        <v>16</v>
      </c>
      <c r="I17" s="97" t="s">
        <v>214</v>
      </c>
      <c r="J17" s="26">
        <v>1</v>
      </c>
      <c r="K17" s="104">
        <v>1</v>
      </c>
      <c r="L17" s="26">
        <f>C17+J17+E17+G17+H17</f>
        <v>19</v>
      </c>
      <c r="M17" s="101">
        <f t="shared" si="0"/>
        <v>17</v>
      </c>
      <c r="N17" s="107">
        <f t="shared" si="1"/>
        <v>0.89473684210526316</v>
      </c>
      <c r="O17" s="101">
        <v>1</v>
      </c>
      <c r="P17" s="101">
        <v>16</v>
      </c>
    </row>
    <row r="18" spans="1:16" x14ac:dyDescent="0.35">
      <c r="A18" s="99">
        <v>15</v>
      </c>
      <c r="B18" s="100" t="s">
        <v>19</v>
      </c>
      <c r="C18" s="26">
        <v>12</v>
      </c>
      <c r="D18" s="104">
        <v>1</v>
      </c>
      <c r="E18" s="26">
        <v>30</v>
      </c>
      <c r="F18" s="26" t="s">
        <v>206</v>
      </c>
      <c r="G18" s="26">
        <v>0</v>
      </c>
      <c r="H18" s="97">
        <v>85</v>
      </c>
      <c r="I18" s="104">
        <v>0</v>
      </c>
      <c r="J18" s="26"/>
      <c r="K18" s="26"/>
      <c r="L18" s="26">
        <f>C18+J18+E18+G18+H18</f>
        <v>127</v>
      </c>
      <c r="M18" s="101">
        <f t="shared" si="0"/>
        <v>79</v>
      </c>
      <c r="N18" s="107">
        <f t="shared" si="1"/>
        <v>0.62204724409448819</v>
      </c>
      <c r="O18" s="101">
        <v>32</v>
      </c>
      <c r="P18" s="101">
        <v>47</v>
      </c>
    </row>
    <row r="19" spans="1:16" x14ac:dyDescent="0.35">
      <c r="A19" s="100"/>
      <c r="B19" s="100" t="s">
        <v>2</v>
      </c>
      <c r="C19" s="101">
        <f t="shared" ref="C19:E19" si="2">SUM(C4:C18)</f>
        <v>84</v>
      </c>
      <c r="D19" s="101"/>
      <c r="E19" s="101">
        <f t="shared" si="2"/>
        <v>83</v>
      </c>
      <c r="F19" s="101"/>
      <c r="G19" s="101">
        <f t="shared" ref="G19" si="3">SUM(G4:G18)</f>
        <v>0</v>
      </c>
      <c r="H19" s="101">
        <f t="shared" ref="H19" si="4">SUM(H4:H18)</f>
        <v>516</v>
      </c>
      <c r="I19" s="101"/>
      <c r="J19" s="101">
        <f t="shared" ref="J19" si="5">SUM(J4:J18)</f>
        <v>8</v>
      </c>
      <c r="K19" s="101"/>
      <c r="L19" s="101">
        <f t="shared" ref="L19" si="6">SUM(L4:L18)</f>
        <v>690</v>
      </c>
      <c r="M19" s="101">
        <f t="shared" ref="M19" si="7">SUM(M4:M18)</f>
        <v>692</v>
      </c>
      <c r="N19" s="106"/>
      <c r="O19" s="101">
        <f t="shared" ref="O19" si="8">SUM(O4:O18)</f>
        <v>118</v>
      </c>
      <c r="P19" s="101">
        <f t="shared" ref="P19" si="9">SUM(P4:P18)</f>
        <v>574</v>
      </c>
    </row>
  </sheetData>
  <mergeCells count="15">
    <mergeCell ref="K2:K3"/>
    <mergeCell ref="J2:J3"/>
    <mergeCell ref="L2:L3"/>
    <mergeCell ref="M2:M3"/>
    <mergeCell ref="N2:N3"/>
    <mergeCell ref="A2:A3"/>
    <mergeCell ref="B2:B3"/>
    <mergeCell ref="A1:P1"/>
    <mergeCell ref="C2:C3"/>
    <mergeCell ref="D2:D3"/>
    <mergeCell ref="E2:E3"/>
    <mergeCell ref="F2:F3"/>
    <mergeCell ref="G2:G3"/>
    <mergeCell ref="H2:H3"/>
    <mergeCell ref="I2:I3"/>
  </mergeCells>
  <pageMargins left="0.2" right="0.2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Sheet6</vt:lpstr>
      <vt:lpstr>Sheet10</vt:lpstr>
      <vt:lpstr>Sheet11</vt:lpstr>
      <vt:lpstr>Sheet9</vt:lpstr>
      <vt:lpstr>Sheet7</vt:lpstr>
      <vt:lpstr>Sheet4</vt:lpstr>
      <vt:lpstr>Sheet3</vt:lpstr>
      <vt:lpstr>Sheet5</vt:lpstr>
      <vt:lpstr>Sheet8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BẠCH LIÊN HOA</dc:creator>
  <cp:lastModifiedBy>BLH</cp:lastModifiedBy>
  <cp:lastPrinted>2025-01-20T07:18:48Z</cp:lastPrinted>
  <dcterms:created xsi:type="dcterms:W3CDTF">2024-11-01T14:14:56Z</dcterms:created>
  <dcterms:modified xsi:type="dcterms:W3CDTF">2025-01-20T07:20:33Z</dcterms:modified>
</cp:coreProperties>
</file>